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2 งบประมาณ/"/>
    </mc:Choice>
  </mc:AlternateContent>
  <xr:revisionPtr revIDLastSave="72" documentId="13_ncr:1_{75252006-FA0C-47D2-B777-66DD528EE3F0}" xr6:coauthVersionLast="47" xr6:coauthVersionMax="47" xr10:uidLastSave="{B97F9588-9F8D-4157-ACFC-C36E73CCA470}"/>
  <bookViews>
    <workbookView xWindow="-108" yWindow="-108" windowWidth="23256" windowHeight="12456" xr2:uid="{00000000-000D-0000-FFFF-FFFF00000000}"/>
  </bookViews>
  <sheets>
    <sheet name="บ้านลาด-ผลการใช้จ่ายงบประมาณ 69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'บ้านลาด-ผลการใช้จ่ายงบประมาณ 69'!$A$1:$H$64</definedName>
    <definedName name="_xlnm.Print_Titles" localSheetId="0">'บ้านลาด-ผลการใช้จ่ายงบประมาณ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F36" i="5" l="1"/>
  <c r="G26" i="5"/>
  <c r="E9" i="5"/>
  <c r="E10" i="5" s="1"/>
  <c r="E11" i="5" s="1"/>
  <c r="E12" i="5" s="1"/>
  <c r="F12" i="5" s="1"/>
  <c r="F15" i="5"/>
  <c r="F16" i="5"/>
  <c r="F17" i="5"/>
  <c r="F18" i="5"/>
  <c r="F19" i="5"/>
  <c r="F20" i="5"/>
  <c r="F21" i="5"/>
  <c r="F22" i="5"/>
  <c r="F23" i="5"/>
  <c r="F24" i="5"/>
  <c r="F25" i="5"/>
  <c r="D37" i="5"/>
  <c r="G9" i="5" l="1"/>
  <c r="E8" i="5"/>
  <c r="G49" i="5"/>
  <c r="F9" i="5"/>
  <c r="F8" i="5" s="1"/>
  <c r="D9" i="5"/>
  <c r="D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30" i="5"/>
  <c r="G31" i="5"/>
  <c r="G32" i="5"/>
  <c r="G35" i="5"/>
  <c r="G36" i="5"/>
  <c r="G37" i="5"/>
  <c r="G38" i="5"/>
  <c r="G39" i="5"/>
  <c r="G40" i="5"/>
  <c r="G41" i="5"/>
  <c r="G42" i="5"/>
  <c r="G43" i="5"/>
  <c r="G45" i="5"/>
  <c r="G48" i="5"/>
  <c r="G50" i="5"/>
  <c r="G51" i="5"/>
  <c r="G52" i="5"/>
  <c r="G53" i="5"/>
  <c r="G54" i="5"/>
  <c r="G55" i="5"/>
  <c r="G56" i="5"/>
  <c r="L53" i="5"/>
  <c r="L52" i="5"/>
  <c r="L48" i="5"/>
  <c r="L44" i="5"/>
  <c r="L43" i="5"/>
  <c r="L39" i="5"/>
  <c r="L38" i="5"/>
  <c r="L35" i="5"/>
  <c r="L32" i="5"/>
  <c r="L26" i="5"/>
  <c r="L25" i="5"/>
  <c r="L24" i="5"/>
  <c r="L23" i="5"/>
  <c r="L22" i="5"/>
  <c r="L21" i="5"/>
  <c r="L20" i="5"/>
  <c r="L19" i="5"/>
  <c r="L18" i="5"/>
  <c r="L17" i="5"/>
  <c r="L16" i="5"/>
  <c r="L15" i="5"/>
  <c r="K14" i="5"/>
  <c r="L14" i="5" s="1"/>
  <c r="L13" i="5"/>
  <c r="G8" i="5" l="1"/>
  <c r="D57" i="5"/>
  <c r="F57" i="5" l="1"/>
  <c r="E57" i="5"/>
  <c r="G57" i="5" s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G77" i="1"/>
  <c r="E77" i="1"/>
  <c r="E76" i="1"/>
  <c r="E75" i="1"/>
  <c r="E74" i="1"/>
  <c r="E73" i="1"/>
  <c r="E72" i="1"/>
  <c r="E71" i="1"/>
  <c r="G70" i="1"/>
  <c r="E70" i="1"/>
  <c r="G69" i="1"/>
  <c r="E69" i="1"/>
  <c r="G68" i="1"/>
  <c r="E68" i="1"/>
  <c r="E67" i="1"/>
  <c r="I66" i="1"/>
  <c r="E66" i="1"/>
  <c r="I65" i="1"/>
  <c r="E65" i="1"/>
  <c r="I64" i="1"/>
  <c r="G64" i="1"/>
  <c r="E64" i="1"/>
  <c r="I63" i="1"/>
  <c r="E63" i="1"/>
  <c r="I62" i="1"/>
  <c r="E62" i="1"/>
  <c r="E61" i="1"/>
  <c r="E60" i="1"/>
  <c r="G59" i="1"/>
  <c r="E59" i="1"/>
  <c r="E58" i="1"/>
  <c r="E57" i="1"/>
  <c r="E56" i="1"/>
  <c r="G55" i="1"/>
  <c r="E55" i="1"/>
  <c r="G54" i="1"/>
  <c r="E54" i="1"/>
  <c r="G53" i="1"/>
  <c r="E53" i="1"/>
  <c r="E52" i="1"/>
  <c r="G51" i="1"/>
  <c r="E51" i="1"/>
  <c r="E50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7" i="1" l="1"/>
  <c r="P35" i="2"/>
  <c r="G66" i="1"/>
  <c r="G76" i="1"/>
  <c r="G73" i="1"/>
  <c r="G49" i="1"/>
  <c r="G74" i="1"/>
  <c r="G50" i="1"/>
  <c r="G48" i="1"/>
  <c r="N15" i="2"/>
  <c r="I56" i="1" s="1"/>
  <c r="G60" i="1"/>
  <c r="N7" i="2"/>
  <c r="I48" i="1" s="1"/>
  <c r="N13" i="2"/>
  <c r="I54" i="1" s="1"/>
  <c r="N17" i="2"/>
  <c r="I58" i="1" s="1"/>
  <c r="N33" i="2"/>
  <c r="I74" i="1" s="1"/>
  <c r="G58" i="1"/>
  <c r="N11" i="2"/>
  <c r="I52" i="1" s="1"/>
  <c r="G52" i="1"/>
  <c r="G72" i="1"/>
  <c r="P9" i="2"/>
  <c r="P15" i="2"/>
  <c r="P19" i="2"/>
  <c r="N29" i="2"/>
  <c r="I70" i="1" s="1"/>
  <c r="P31" i="2"/>
  <c r="G62" i="1"/>
  <c r="P6" i="2"/>
  <c r="N6" i="2"/>
  <c r="N20" i="2"/>
  <c r="I61" i="1" s="1"/>
  <c r="P27" i="2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<sst xmlns="http://schemas.openxmlformats.org/spreadsheetml/2006/main" count="503" uniqueCount="178">
  <si>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</si>
  <si>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</si>
  <si>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</si>
  <si>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</si>
  <si>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</si>
  <si>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</si>
  <si>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</si>
  <si>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</si>
  <si>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</si>
  <si>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</si>
  <si>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</si>
  <si>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</si>
  <si>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</si>
  <si>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</si>
  <si>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</si>
  <si>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</si>
  <si>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</si>
  <si>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</si>
  <si>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</si>
  <si>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</si>
  <si>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</si>
  <si>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</si>
  <si>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</si>
  <si>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</si>
  <si>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</si>
  <si>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</si>
  <si>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</si>
  <si>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</si>
  <si>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</si>
  <si>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</si>
  <si>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</si>
  <si>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</si>
  <si>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</si>
  <si>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</si>
  <si>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</si>
  <si>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</si>
  <si>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</si>
  <si>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</si>
  <si>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</si>
  <si>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</si>
  <si>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</si>
  <si>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</si>
  <si>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</si>
  <si>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</si>
  <si>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</si>
  <si>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</si>
  <si>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</si>
  <si>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</si>
  <si>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</si>
  <si>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</si>
  <si>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</si>
  <si>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</si>
  <si>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</si>
  <si>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</si>
  <si>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</si>
  <si>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</si>
  <si>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</si>
  <si>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</si>
  <si>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</si>
  <si>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</si>
  <si>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</si>
  <si>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</si>
  <si>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</si>
  <si>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</si>
  <si>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</si>
  <si>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</si>
  <si>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</si>
  <si>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</si>
  <si>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</si>
  <si>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</si>
  <si>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</si>
  <si>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</si>
  <si>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</si>
  <si>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</si>
  <si>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</si>
  <si>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</si>
  <si>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</si>
  <si>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</si>
  <si>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</si>
  <si>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</si>
  <si>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</si>
  <si>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</si>
  <si>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</si>
  <si>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</si>
  <si>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</si>
  <si>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</si>
  <si>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</si>
  <si>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</si>
  <si>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</si>
  <si>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</si>
  <si>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</si>
  <si>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</si>
  <si>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</si>
  <si>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</si>
  <si>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</si>
  <si>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</si>
  <si>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</si>
  <si>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</si>
  <si>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</si>
  <si>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</si>
  <si>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</si>
  <si>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</si>
  <si>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</si>
  <si>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</si>
  <si>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</si>
  <si>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</si>
  <si>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</si>
  <si>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</si>
  <si>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</si>
  <si>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</si>
  <si>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</si>
  <si>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</si>
  <si>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</si>
  <si>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</si>
  <si>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</si>
  <si>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</si>
  <si>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</si>
  <si>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</si>
  <si>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</si>
  <si>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</si>
  <si>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</si>
  <si>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</si>
  <si>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</si>
  <si>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</si>
  <si>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</si>
  <si>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</si>
  <si>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</si>
  <si>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</si>
  <si>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</si>
  <si>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</si>
  <si>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</si>
  <si>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</si>
  <si>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</si>
  <si>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</si>
  <si>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</si>
  <si>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</si>
  <si>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</si>
  <si>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</si>
  <si>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</si>
  <si>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</si>
  <si>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</si>
  <si>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</si>
  <si>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</si>
  <si>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</si>
  <si>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</si>
  <si>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</si>
  <si>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</si>
  <si>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</si>
  <si>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</si>
  <si>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</si>
  <si>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</si>
  <si>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</si>
  <si>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</si>
  <si>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</si>
  <si>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</si>
  <si>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</si>
  <si>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</si>
  <si>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</si>
  <si>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เบิกค่าตอบแทนให้เป็นค่าตอบแทน</t>
  </si>
  <si>
    <t xml:space="preserve"> - เบิกจ่ายค่าตอบแทน</t>
  </si>
  <si>
    <t xml:space="preserve"> - เบิกเป็นค่าใช้จ่ายในการส่งหมายเรียกพยาน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</si>
  <si>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</si>
  <si>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</si>
  <si>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>รายงานผลการใช้จ่ายงบประมาณ สถานีตำรวจภูธรบ้านลาด</t>
  </si>
  <si>
    <t xml:space="preserve"> - มีการเบิกจ่ายงบประมาณแล้ว </t>
  </si>
  <si>
    <t xml:space="preserve"> - เบิกจ่ายแล้ว </t>
  </si>
  <si>
    <t>สว.อก.สภ.บ้านลาด</t>
  </si>
  <si>
    <t>ผกก.สภ.บ้านลาด</t>
  </si>
  <si>
    <t>( จักรพัฒน์ จันทร์เที่ยง )</t>
  </si>
  <si>
    <t xml:space="preserve">ระหว่างวันที่ 1 ตุลาคม 2568 - 31 มีนาคม 2569 รวม 6 เดือน </t>
  </si>
  <si>
    <t>( อภิชาติ กลัดน้อย )</t>
  </si>
  <si>
    <t>ประจำปีงบประมาณ พ.ศ. 2569 ไตรมาสที่ 1 - 2</t>
  </si>
  <si>
    <t xml:space="preserve"> ข้อมูล ณ วันที่ 31 มีนาคม 2569</t>
  </si>
  <si>
    <t xml:space="preserve">     1. โครงการรณรงค์ป้องกันและแก้ไขปัญหาอุบัติเหตุทางถนนช่วงเทศกาลสำคัญ</t>
  </si>
  <si>
    <t xml:space="preserve"> - เด็กนักเรียนได้รับภูมิคุ้มกันและการป้องกันยาเสพติด จากการสอนของครูตำรวจ D.A.R.E.
 - ครูตำรวจ D.A.R.E. เข้าสอนในห้องเรียนทุกสัปดาห์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</si>
  <si>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</si>
  <si>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                พ.ต.ท.    อภิชาติ กลัดน้อย </t>
  </si>
  <si>
    <t>ว่าที่ พ.ต.อ.จักรพัฒน์ จันทร์เที่ยง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</si>
</sst>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5" fillId="6" borderId="8" xfId="0" applyFont="1" applyFill="1" applyBorder="1"/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4" fontId="12" fillId="0" borderId="8" xfId="0" applyNumberFormat="1" applyFont="1" applyBorder="1" applyAlignment="1">
      <alignment vertical="top"/>
    </xf>
    <xf numFmtId="0" fontId="15" fillId="6" borderId="9" xfId="0" applyFont="1" applyFill="1" applyBorder="1" applyAlignment="1">
      <alignment vertical="top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20" fillId="7" borderId="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/>
    </xf>
    <xf numFmtId="43" fontId="20" fillId="7" borderId="19" xfId="1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/>
    </xf>
    <xf numFmtId="0" fontId="15" fillId="7" borderId="26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/>
    </xf>
    <xf numFmtId="0" fontId="15" fillId="7" borderId="26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9" xfId="1" applyNumberFormat="1" applyFont="1" applyBorder="1" applyAlignment="1">
      <alignment horizontal="right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0" fontId="24" fillId="6" borderId="22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vertical="center"/>
    </xf>
    <xf numFmtId="0" fontId="24" fillId="0" borderId="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43" fontId="15" fillId="7" borderId="19" xfId="0" applyNumberFormat="1" applyFont="1" applyFill="1" applyBorder="1"/>
    <xf numFmtId="0" fontId="15" fillId="6" borderId="0" xfId="0" applyFont="1" applyFill="1"/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4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vertical="top" wrapText="1"/>
    </xf>
    <xf numFmtId="0" fontId="24" fillId="7" borderId="9" xfId="0" applyFont="1" applyFill="1" applyBorder="1" applyAlignment="1">
      <alignment horizontal="center" vertical="top"/>
    </xf>
    <xf numFmtId="0" fontId="24" fillId="7" borderId="23" xfId="0" applyFont="1" applyFill="1" applyBorder="1" applyAlignment="1">
      <alignment vertical="top" wrapText="1"/>
    </xf>
    <xf numFmtId="43" fontId="24" fillId="7" borderId="19" xfId="1" applyFont="1" applyFill="1" applyBorder="1" applyAlignment="1">
      <alignment vertical="top"/>
    </xf>
    <xf numFmtId="43" fontId="24" fillId="7" borderId="19" xfId="0" applyNumberFormat="1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8" fillId="6" borderId="21" xfId="0" applyFont="1" applyFill="1" applyBorder="1" applyAlignment="1">
      <alignment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0" fontId="24" fillId="0" borderId="0" xfId="0" applyFont="1" applyAlignment="1">
      <alignment vertical="top"/>
    </xf>
    <xf numFmtId="0" fontId="28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4" fillId="6" borderId="9" xfId="0" applyFont="1" applyFill="1" applyBorder="1" applyAlignment="1">
      <alignment horizontal="left" vertical="top"/>
    </xf>
    <xf numFmtId="2" fontId="24" fillId="6" borderId="9" xfId="1" applyNumberFormat="1" applyFont="1" applyFill="1" applyBorder="1" applyAlignment="1">
      <alignment horizontal="right" vertical="top"/>
    </xf>
    <xf numFmtId="43" fontId="24" fillId="6" borderId="9" xfId="1" applyFont="1" applyFill="1" applyBorder="1" applyAlignment="1">
      <alignment horizontal="right" vertical="top"/>
    </xf>
    <xf numFmtId="2" fontId="24" fillId="0" borderId="9" xfId="1" applyNumberFormat="1" applyFont="1" applyFill="1" applyBorder="1" applyAlignment="1">
      <alignment horizontal="right" vertical="top"/>
    </xf>
    <xf numFmtId="43" fontId="24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4" fillId="6" borderId="0" xfId="0" applyFont="1" applyFill="1" applyAlignment="1">
      <alignment vertical="top" wrapText="1"/>
    </xf>
    <xf numFmtId="0" fontId="24" fillId="6" borderId="19" xfId="0" applyFont="1" applyFill="1" applyBorder="1" applyAlignment="1">
      <alignment vertical="center" wrapText="1"/>
    </xf>
    <xf numFmtId="0" fontId="24" fillId="7" borderId="19" xfId="0" applyFont="1" applyFill="1" applyBorder="1" applyAlignment="1">
      <alignment vertical="center"/>
    </xf>
    <xf numFmtId="43" fontId="24" fillId="7" borderId="19" xfId="1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6" borderId="0" xfId="0" applyFont="1" applyFill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43" fontId="15" fillId="6" borderId="9" xfId="1" applyFont="1" applyFill="1" applyBorder="1" applyAlignment="1">
      <alignment horizontal="right" vertical="top"/>
    </xf>
    <xf numFmtId="43" fontId="15" fillId="0" borderId="9" xfId="1" applyFont="1" applyBorder="1" applyAlignment="1">
      <alignment horizontal="right" vertical="top"/>
    </xf>
    <xf numFmtId="43" fontId="12" fillId="0" borderId="9" xfId="1" applyFont="1" applyFill="1" applyBorder="1" applyAlignment="1">
      <alignment horizontal="right" vertical="top"/>
    </xf>
    <xf numFmtId="2" fontId="12" fillId="0" borderId="9" xfId="1" applyNumberFormat="1" applyFont="1" applyFill="1" applyBorder="1" applyAlignment="1">
      <alignment horizontal="right" vertical="top"/>
    </xf>
    <xf numFmtId="4" fontId="12" fillId="0" borderId="9" xfId="1" applyNumberFormat="1" applyFont="1" applyBorder="1" applyAlignment="1">
      <alignment horizontal="right" vertical="top"/>
    </xf>
    <xf numFmtId="4" fontId="29" fillId="9" borderId="9" xfId="0" applyNumberFormat="1" applyFont="1" applyFill="1" applyBorder="1" applyAlignment="1">
      <alignment vertical="center"/>
    </xf>
    <xf numFmtId="43" fontId="15" fillId="0" borderId="8" xfId="1" applyFont="1" applyBorder="1" applyAlignment="1">
      <alignment horizontal="right" vertical="top"/>
    </xf>
    <xf numFmtId="4" fontId="29" fillId="6" borderId="9" xfId="0" applyNumberFormat="1" applyFont="1" applyFill="1" applyBorder="1" applyAlignment="1">
      <alignment vertical="center"/>
    </xf>
    <xf numFmtId="4" fontId="15" fillId="9" borderId="19" xfId="0" applyNumberFormat="1" applyFont="1" applyFill="1" applyBorder="1" applyAlignment="1">
      <alignment vertical="center"/>
    </xf>
    <xf numFmtId="4" fontId="12" fillId="0" borderId="19" xfId="0" applyNumberFormat="1" applyFont="1" applyBorder="1" applyAlignment="1">
      <alignment vertical="top"/>
    </xf>
    <xf numFmtId="4" fontId="29" fillId="9" borderId="9" xfId="0" applyNumberFormat="1" applyFont="1" applyFill="1" applyBorder="1" applyAlignment="1">
      <alignment vertical="top"/>
    </xf>
    <xf numFmtId="0" fontId="30" fillId="0" borderId="8" xfId="0" applyFont="1" applyBorder="1" applyAlignment="1">
      <alignment vertical="top" wrapText="1"/>
    </xf>
    <xf numFmtId="43" fontId="15" fillId="6" borderId="19" xfId="1" applyFont="1" applyFill="1" applyBorder="1" applyAlignment="1">
      <alignment horizontal="right" vertical="top"/>
    </xf>
    <xf numFmtId="4" fontId="10" fillId="6" borderId="9" xfId="0" applyNumberFormat="1" applyFont="1" applyFill="1" applyBorder="1" applyAlignment="1">
      <alignment horizontal="right" vertical="center"/>
    </xf>
    <xf numFmtId="43" fontId="15" fillId="6" borderId="19" xfId="1" applyFont="1" applyFill="1" applyBorder="1" applyAlignment="1">
      <alignment horizontal="right" vertical="center"/>
    </xf>
    <xf numFmtId="43" fontId="12" fillId="0" borderId="19" xfId="1" applyFont="1" applyFill="1" applyBorder="1" applyAlignment="1">
      <alignment horizontal="right" vertical="center"/>
    </xf>
    <xf numFmtId="4" fontId="29" fillId="9" borderId="9" xfId="0" applyNumberFormat="1" applyFont="1" applyFill="1" applyBorder="1" applyAlignment="1">
      <alignment horizontal="right" vertical="center"/>
    </xf>
    <xf numFmtId="43" fontId="12" fillId="0" borderId="19" xfId="1" applyFont="1" applyFill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center"/>
    </xf>
    <xf numFmtId="43" fontId="15" fillId="0" borderId="9" xfId="1" applyFont="1" applyFill="1" applyBorder="1" applyAlignment="1">
      <alignment horizontal="right" vertical="top"/>
    </xf>
    <xf numFmtId="4" fontId="29" fillId="6" borderId="9" xfId="0" applyNumberFormat="1" applyFont="1" applyFill="1" applyBorder="1" applyAlignment="1">
      <alignment horizontal="right" vertical="center"/>
    </xf>
    <xf numFmtId="4" fontId="15" fillId="0" borderId="9" xfId="0" applyNumberFormat="1" applyFont="1" applyBorder="1" applyAlignment="1">
      <alignment horizontal="right" vertical="top"/>
    </xf>
    <xf numFmtId="4" fontId="12" fillId="0" borderId="9" xfId="0" applyNumberFormat="1" applyFont="1" applyBorder="1" applyAlignment="1">
      <alignment horizontal="right" vertical="top"/>
    </xf>
    <xf numFmtId="4" fontId="24" fillId="6" borderId="9" xfId="0" applyNumberFormat="1" applyFont="1" applyFill="1" applyBorder="1" applyAlignment="1">
      <alignment horizontal="right" vertical="top"/>
    </xf>
    <xf numFmtId="4" fontId="24" fillId="0" borderId="9" xfId="0" applyNumberFormat="1" applyFont="1" applyBorder="1" applyAlignment="1">
      <alignment horizontal="right" vertical="top"/>
    </xf>
    <xf numFmtId="4" fontId="16" fillId="0" borderId="9" xfId="0" applyNumberFormat="1" applyFont="1" applyBorder="1" applyAlignment="1">
      <alignment horizontal="right" vertical="top"/>
    </xf>
    <xf numFmtId="43" fontId="24" fillId="6" borderId="19" xfId="1" applyFont="1" applyFill="1" applyBorder="1" applyAlignment="1">
      <alignment horizontal="right" vertical="center"/>
    </xf>
    <xf numFmtId="43" fontId="24" fillId="0" borderId="19" xfId="1" applyFont="1" applyFill="1" applyBorder="1" applyAlignment="1">
      <alignment horizontal="right" vertical="center"/>
    </xf>
    <xf numFmtId="43" fontId="24" fillId="0" borderId="19" xfId="1" applyFont="1" applyBorder="1" applyAlignment="1">
      <alignment horizontal="right" vertical="center"/>
    </xf>
    <xf numFmtId="43" fontId="16" fillId="0" borderId="19" xfId="1" applyFont="1" applyFill="1" applyBorder="1" applyAlignment="1">
      <alignment horizontal="right" vertical="top"/>
    </xf>
    <xf numFmtId="43" fontId="16" fillId="0" borderId="19" xfId="1" applyFont="1" applyBorder="1" applyAlignment="1">
      <alignment horizontal="right" vertical="top"/>
    </xf>
    <xf numFmtId="0" fontId="25" fillId="0" borderId="2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1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4" fontId="29" fillId="9" borderId="9" xfId="0" applyNumberFormat="1" applyFont="1" applyFill="1" applyBorder="1" applyAlignment="1">
      <alignment horizontal="right" vertical="top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2" xfId="0" applyFont="1" applyFill="1" applyBorder="1" applyAlignment="1">
      <alignment horizontal="center" vertical="center" wrapText="1"/>
    </xf>
    <xf numFmtId="0" fontId="11" fillId="5" borderId="3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7"/>
  <sheetViews>
    <sheetView tabSelected="1" zoomScale="85" zoomScaleNormal="85" workbookViewId="0">
      <pane ySplit="7" topLeftCell="A59" activePane="bottomLeft" state="frozen"/>
      <selection pane="bottomLeft" activeCell="D66" sqref="D66"/>
    </sheetView>
  </sheetViews>
  <sheetFormatPr defaultColWidth="12.59765625" defaultRowHeight="15" customHeight="1" x14ac:dyDescent="0.7"/>
  <cols>
    <col min="1" max="1" width="4" style="27" customWidth="1"/>
    <col min="2" max="2" width="47.69921875" style="8" customWidth="1"/>
    <col min="3" max="3" width="49.09765625" style="8" customWidth="1"/>
    <col min="4" max="4" width="21.8984375" style="8" customWidth="1"/>
    <col min="5" max="5" width="15.19921875" style="8" customWidth="1"/>
    <col min="6" max="6" width="14.69921875" style="8" customWidth="1"/>
    <col min="7" max="7" width="17.8984375" style="8" customWidth="1"/>
    <col min="8" max="8" width="20.5" style="229" customWidth="1"/>
    <col min="9" max="9" width="18.3984375" style="121" hidden="1" customWidth="1"/>
    <col min="10" max="10" width="34.8984375" style="87" hidden="1" customWidth="1"/>
    <col min="11" max="11" width="15.3984375" style="120" hidden="1" customWidth="1"/>
    <col min="12" max="12" width="17" style="87" hidden="1" customWidth="1"/>
    <col min="13" max="20" width="8.59765625" style="8" customWidth="1"/>
    <col min="21" max="16384" width="12.59765625" style="8"/>
  </cols>
  <sheetData>
    <row r="1" spans="1:12" ht="21" customHeight="1" x14ac:dyDescent="0.75">
      <c r="A1" s="252" t="s">
        <v>163</v>
      </c>
      <c r="B1" s="252"/>
      <c r="C1" s="252"/>
      <c r="D1" s="252"/>
      <c r="E1" s="252"/>
      <c r="F1" s="252"/>
      <c r="G1" s="252"/>
      <c r="H1" s="252"/>
      <c r="I1" s="84"/>
      <c r="J1" s="84"/>
      <c r="K1" s="86"/>
    </row>
    <row r="2" spans="1:12" ht="18.899999999999999" customHeight="1" x14ac:dyDescent="0.7">
      <c r="A2" s="253" t="s">
        <v>171</v>
      </c>
      <c r="B2" s="253"/>
      <c r="C2" s="253"/>
      <c r="D2" s="253"/>
      <c r="E2" s="253"/>
      <c r="F2" s="253"/>
      <c r="G2" s="253"/>
      <c r="H2" s="253"/>
      <c r="I2" s="28"/>
      <c r="J2" s="28"/>
      <c r="K2" s="86"/>
    </row>
    <row r="3" spans="1:12" ht="18.899999999999999" customHeight="1" x14ac:dyDescent="0.7">
      <c r="A3" s="253" t="s">
        <v>169</v>
      </c>
      <c r="B3" s="253"/>
      <c r="C3" s="253"/>
      <c r="D3" s="253"/>
      <c r="E3" s="253"/>
      <c r="F3" s="253"/>
      <c r="G3" s="253"/>
      <c r="H3" s="253"/>
      <c r="I3" s="32"/>
      <c r="J3" s="32"/>
      <c r="K3" s="86"/>
    </row>
    <row r="4" spans="1:12" ht="18.899999999999999" customHeight="1" x14ac:dyDescent="0.7">
      <c r="A4" s="253" t="s">
        <v>172</v>
      </c>
      <c r="B4" s="253"/>
      <c r="C4" s="253"/>
      <c r="D4" s="253"/>
      <c r="E4" s="253"/>
      <c r="F4" s="253"/>
      <c r="G4" s="253"/>
      <c r="H4" s="253"/>
      <c r="I4" s="85"/>
      <c r="J4" s="85"/>
      <c r="K4" s="86"/>
    </row>
    <row r="5" spans="1:12" s="28" customFormat="1" ht="23.25" customHeight="1" x14ac:dyDescent="0.6">
      <c r="A5" s="235" t="s">
        <v>3</v>
      </c>
      <c r="B5" s="237" t="s">
        <v>122</v>
      </c>
      <c r="C5" s="239" t="s">
        <v>145</v>
      </c>
      <c r="D5" s="254" t="s">
        <v>31</v>
      </c>
      <c r="E5" s="255" t="s">
        <v>32</v>
      </c>
      <c r="F5" s="256" t="s">
        <v>146</v>
      </c>
      <c r="G5" s="259" t="s">
        <v>147</v>
      </c>
      <c r="H5" s="262" t="s">
        <v>148</v>
      </c>
      <c r="I5" s="241" t="s">
        <v>7</v>
      </c>
      <c r="J5" s="243" t="s">
        <v>8</v>
      </c>
      <c r="K5" s="233" t="s">
        <v>84</v>
      </c>
      <c r="L5" s="234" t="s">
        <v>85</v>
      </c>
    </row>
    <row r="6" spans="1:12" s="28" customFormat="1" ht="21" x14ac:dyDescent="0.6">
      <c r="A6" s="236"/>
      <c r="B6" s="238"/>
      <c r="C6" s="240"/>
      <c r="D6" s="254"/>
      <c r="E6" s="255"/>
      <c r="F6" s="257"/>
      <c r="G6" s="260"/>
      <c r="H6" s="263"/>
      <c r="I6" s="242"/>
      <c r="J6" s="244"/>
      <c r="K6" s="233"/>
      <c r="L6" s="234"/>
    </row>
    <row r="7" spans="1:12" s="28" customFormat="1" ht="27.75" customHeight="1" x14ac:dyDescent="0.6">
      <c r="A7" s="236"/>
      <c r="B7" s="238"/>
      <c r="C7" s="240"/>
      <c r="D7" s="254"/>
      <c r="E7" s="255"/>
      <c r="F7" s="258"/>
      <c r="G7" s="261"/>
      <c r="H7" s="264"/>
      <c r="I7" s="242"/>
      <c r="J7" s="244"/>
      <c r="K7" s="233"/>
      <c r="L7" s="234"/>
    </row>
    <row r="8" spans="1:12" s="80" customFormat="1" ht="25.2" thickBot="1" x14ac:dyDescent="0.3">
      <c r="A8" s="77"/>
      <c r="B8" s="193" t="s">
        <v>121</v>
      </c>
      <c r="C8" s="78"/>
      <c r="D8" s="79">
        <f>SUM(D9+D26+D30+D33+D36+D40+D44+D49+D53)</f>
        <v>4089790</v>
      </c>
      <c r="E8" s="79">
        <f>SUM(E9+E26+E30+E33+E36+E40+E44+E49+E53)</f>
        <v>1806084</v>
      </c>
      <c r="F8" s="79">
        <f t="shared" ref="F8" si="0">SUM(F9+F36+F40+F49+F53)</f>
        <v>2127316</v>
      </c>
      <c r="G8" s="199">
        <f t="shared" ref="G8:G56" si="1">E8*100/D8</f>
        <v>44.160800432296035</v>
      </c>
      <c r="H8" s="225"/>
      <c r="I8" s="88"/>
      <c r="J8" s="89"/>
      <c r="K8" s="90"/>
      <c r="L8" s="91"/>
    </row>
    <row r="9" spans="1:12" s="40" customFormat="1" ht="42.6" thickTop="1" x14ac:dyDescent="0.25">
      <c r="A9" s="58">
        <v>1</v>
      </c>
      <c r="B9" s="59" t="s">
        <v>90</v>
      </c>
      <c r="C9" s="60" t="s">
        <v>164</v>
      </c>
      <c r="D9" s="61">
        <f>SUM(D13:D25)</f>
        <v>3810200</v>
      </c>
      <c r="E9" s="61">
        <f t="shared" ref="E9:F9" si="2">SUM(E13:E25)</f>
        <v>1756084</v>
      </c>
      <c r="F9" s="61">
        <f t="shared" si="2"/>
        <v>2054116</v>
      </c>
      <c r="G9" s="201">
        <f>E9*100/D9</f>
        <v>46.089024198204818</v>
      </c>
      <c r="H9" s="133" t="s">
        <v>36</v>
      </c>
      <c r="I9" s="92" t="s">
        <v>105</v>
      </c>
      <c r="J9" s="93" t="s">
        <v>106</v>
      </c>
      <c r="K9" s="94"/>
      <c r="L9" s="95"/>
    </row>
    <row r="10" spans="1:12" s="46" customFormat="1" ht="21" x14ac:dyDescent="0.25">
      <c r="A10" s="44"/>
      <c r="B10" s="45" t="s">
        <v>91</v>
      </c>
      <c r="C10" s="62"/>
      <c r="D10" s="63">
        <v>1924100</v>
      </c>
      <c r="E10" s="63">
        <f>E9</f>
        <v>1756084</v>
      </c>
      <c r="F10" s="192">
        <v>251115.79</v>
      </c>
      <c r="G10" s="201">
        <f t="shared" si="1"/>
        <v>91.26781352320566</v>
      </c>
      <c r="H10" s="134"/>
      <c r="I10" s="96"/>
      <c r="J10" s="96"/>
      <c r="K10" s="97"/>
      <c r="L10" s="98"/>
    </row>
    <row r="11" spans="1:12" s="39" customFormat="1" ht="21" x14ac:dyDescent="0.25">
      <c r="A11" s="64"/>
      <c r="B11" s="65" t="s">
        <v>92</v>
      </c>
      <c r="C11" s="66"/>
      <c r="D11" s="67">
        <v>1924100</v>
      </c>
      <c r="E11" s="202">
        <f t="shared" ref="E11:E12" si="3">E10</f>
        <v>1756084</v>
      </c>
      <c r="F11" s="67">
        <v>251115.79</v>
      </c>
      <c r="G11" s="199">
        <f t="shared" si="1"/>
        <v>91.26781352320566</v>
      </c>
      <c r="H11" s="226"/>
      <c r="I11" s="99"/>
      <c r="J11" s="99"/>
      <c r="K11" s="97"/>
      <c r="L11" s="98"/>
    </row>
    <row r="12" spans="1:12" s="39" customFormat="1" ht="21" x14ac:dyDescent="0.25">
      <c r="A12" s="69"/>
      <c r="B12" s="68" t="s">
        <v>93</v>
      </c>
      <c r="C12" s="66"/>
      <c r="D12" s="67">
        <v>1924100</v>
      </c>
      <c r="E12" s="202">
        <f t="shared" si="3"/>
        <v>1756084</v>
      </c>
      <c r="F12" s="67">
        <f>SUM(D12-E12)</f>
        <v>168016</v>
      </c>
      <c r="G12" s="199">
        <f t="shared" si="1"/>
        <v>91.26781352320566</v>
      </c>
      <c r="H12" s="226"/>
      <c r="I12" s="99"/>
      <c r="J12" s="99"/>
      <c r="K12" s="100"/>
      <c r="L12" s="101"/>
    </row>
    <row r="13" spans="1:12" s="141" customFormat="1" ht="23.4" customHeight="1" x14ac:dyDescent="0.25">
      <c r="A13" s="70"/>
      <c r="B13" s="71" t="s">
        <v>94</v>
      </c>
      <c r="C13" s="205" t="s">
        <v>162</v>
      </c>
      <c r="D13" s="72">
        <v>1536000</v>
      </c>
      <c r="E13" s="125">
        <v>648200</v>
      </c>
      <c r="F13" s="203">
        <v>887800</v>
      </c>
      <c r="G13" s="204">
        <f t="shared" si="1"/>
        <v>42.200520833333336</v>
      </c>
      <c r="H13" s="70"/>
      <c r="I13" s="102" t="s">
        <v>105</v>
      </c>
      <c r="J13" s="103" t="s">
        <v>108</v>
      </c>
      <c r="K13" s="128">
        <v>428800</v>
      </c>
      <c r="L13" s="129">
        <f>K13/8</f>
        <v>53600</v>
      </c>
    </row>
    <row r="14" spans="1:12" s="141" customFormat="1" ht="30" customHeight="1" x14ac:dyDescent="0.25">
      <c r="A14" s="30"/>
      <c r="B14" s="29" t="s">
        <v>95</v>
      </c>
      <c r="C14" s="48" t="s">
        <v>158</v>
      </c>
      <c r="D14" s="72">
        <v>13100</v>
      </c>
      <c r="E14" s="126">
        <v>4500</v>
      </c>
      <c r="F14" s="67">
        <v>8600</v>
      </c>
      <c r="G14" s="199">
        <f t="shared" si="1"/>
        <v>34.351145038167942</v>
      </c>
      <c r="H14" s="30"/>
      <c r="I14" s="102" t="s">
        <v>105</v>
      </c>
      <c r="J14" s="104" t="s">
        <v>117</v>
      </c>
      <c r="K14" s="128">
        <f>29400+200</f>
        <v>29600</v>
      </c>
      <c r="L14" s="129">
        <f t="shared" ref="L14:L53" si="4">K14/8</f>
        <v>3700</v>
      </c>
    </row>
    <row r="15" spans="1:12" s="141" customFormat="1" ht="20.399999999999999" customHeight="1" x14ac:dyDescent="0.25">
      <c r="A15" s="30"/>
      <c r="B15" s="29" t="s">
        <v>96</v>
      </c>
      <c r="C15" s="48" t="s">
        <v>158</v>
      </c>
      <c r="D15" s="72">
        <v>2200</v>
      </c>
      <c r="E15" s="198">
        <v>0</v>
      </c>
      <c r="F15" s="67">
        <f t="shared" ref="F15:F25" si="5">SUM(D15-E15)</f>
        <v>2200</v>
      </c>
      <c r="G15" s="199">
        <f t="shared" si="1"/>
        <v>0</v>
      </c>
      <c r="H15" s="30"/>
      <c r="I15" s="102" t="s">
        <v>105</v>
      </c>
      <c r="J15" s="104" t="s">
        <v>117</v>
      </c>
      <c r="K15" s="128">
        <v>6100</v>
      </c>
      <c r="L15" s="129">
        <f t="shared" si="4"/>
        <v>762.5</v>
      </c>
    </row>
    <row r="16" spans="1:12" s="141" customFormat="1" ht="21.6" customHeight="1" x14ac:dyDescent="0.25">
      <c r="A16" s="30"/>
      <c r="B16" s="29" t="s">
        <v>97</v>
      </c>
      <c r="C16" s="48" t="s">
        <v>159</v>
      </c>
      <c r="D16" s="72">
        <v>30300</v>
      </c>
      <c r="E16" s="198">
        <v>0</v>
      </c>
      <c r="F16" s="67">
        <f t="shared" si="5"/>
        <v>30300</v>
      </c>
      <c r="G16" s="199">
        <f t="shared" si="1"/>
        <v>0</v>
      </c>
      <c r="H16" s="30"/>
      <c r="I16" s="102" t="s">
        <v>105</v>
      </c>
      <c r="J16" s="104" t="s">
        <v>117</v>
      </c>
      <c r="K16" s="128">
        <v>37200</v>
      </c>
      <c r="L16" s="129">
        <f t="shared" si="4"/>
        <v>4650</v>
      </c>
    </row>
    <row r="17" spans="1:12" s="141" customFormat="1" ht="22.8" customHeight="1" x14ac:dyDescent="0.25">
      <c r="A17" s="30"/>
      <c r="B17" s="29" t="s">
        <v>98</v>
      </c>
      <c r="C17" s="48" t="s">
        <v>155</v>
      </c>
      <c r="D17" s="72">
        <v>115200</v>
      </c>
      <c r="E17" s="127">
        <v>0</v>
      </c>
      <c r="F17" s="67">
        <f t="shared" si="5"/>
        <v>115200</v>
      </c>
      <c r="G17" s="199">
        <f t="shared" si="1"/>
        <v>0</v>
      </c>
      <c r="H17" s="30"/>
      <c r="I17" s="102" t="s">
        <v>105</v>
      </c>
      <c r="J17" s="104" t="s">
        <v>109</v>
      </c>
      <c r="K17" s="128">
        <v>76900</v>
      </c>
      <c r="L17" s="129">
        <f t="shared" si="4"/>
        <v>9612.5</v>
      </c>
    </row>
    <row r="18" spans="1:12" s="141" customFormat="1" ht="27" customHeight="1" x14ac:dyDescent="0.25">
      <c r="A18" s="30"/>
      <c r="B18" s="29" t="s">
        <v>99</v>
      </c>
      <c r="C18" s="48" t="s">
        <v>149</v>
      </c>
      <c r="D18" s="72">
        <v>29700</v>
      </c>
      <c r="E18" s="127">
        <v>20280</v>
      </c>
      <c r="F18" s="67">
        <f t="shared" si="5"/>
        <v>9420</v>
      </c>
      <c r="G18" s="199">
        <f t="shared" si="1"/>
        <v>68.282828282828277</v>
      </c>
      <c r="H18" s="30"/>
      <c r="I18" s="102" t="s">
        <v>105</v>
      </c>
      <c r="J18" s="104" t="s">
        <v>110</v>
      </c>
      <c r="K18" s="128">
        <v>21100</v>
      </c>
      <c r="L18" s="129">
        <f t="shared" si="4"/>
        <v>2637.5</v>
      </c>
    </row>
    <row r="19" spans="1:12" s="141" customFormat="1" ht="21" x14ac:dyDescent="0.25">
      <c r="A19" s="30"/>
      <c r="B19" s="29" t="s">
        <v>100</v>
      </c>
      <c r="C19" s="48" t="s">
        <v>150</v>
      </c>
      <c r="D19" s="72">
        <v>65800</v>
      </c>
      <c r="E19" s="198">
        <v>5900</v>
      </c>
      <c r="F19" s="67">
        <f t="shared" si="5"/>
        <v>59900</v>
      </c>
      <c r="G19" s="199">
        <f t="shared" si="1"/>
        <v>8.9665653495440729</v>
      </c>
      <c r="H19" s="30"/>
      <c r="I19" s="102" t="s">
        <v>105</v>
      </c>
      <c r="J19" s="105" t="s">
        <v>111</v>
      </c>
      <c r="K19" s="128">
        <v>11200</v>
      </c>
      <c r="L19" s="129">
        <f t="shared" si="4"/>
        <v>1400</v>
      </c>
    </row>
    <row r="20" spans="1:12" s="141" customFormat="1" ht="29.4" customHeight="1" x14ac:dyDescent="0.25">
      <c r="A20" s="30"/>
      <c r="B20" s="29" t="s">
        <v>101</v>
      </c>
      <c r="C20" s="48" t="s">
        <v>160</v>
      </c>
      <c r="D20" s="72">
        <v>1500</v>
      </c>
      <c r="E20" s="198">
        <v>0</v>
      </c>
      <c r="F20" s="67">
        <f t="shared" si="5"/>
        <v>1500</v>
      </c>
      <c r="G20" s="199">
        <f t="shared" si="1"/>
        <v>0</v>
      </c>
      <c r="H20" s="30"/>
      <c r="I20" s="102" t="s">
        <v>105</v>
      </c>
      <c r="J20" s="104" t="s">
        <v>117</v>
      </c>
      <c r="K20" s="128">
        <v>1600</v>
      </c>
      <c r="L20" s="129">
        <f t="shared" si="4"/>
        <v>200</v>
      </c>
    </row>
    <row r="21" spans="1:12" s="141" customFormat="1" ht="22.8" customHeight="1" x14ac:dyDescent="0.25">
      <c r="A21" s="30"/>
      <c r="B21" s="29" t="s">
        <v>113</v>
      </c>
      <c r="C21" s="48" t="s">
        <v>156</v>
      </c>
      <c r="D21" s="72">
        <v>11500</v>
      </c>
      <c r="E21" s="126">
        <v>11500</v>
      </c>
      <c r="F21" s="67">
        <f t="shared" si="5"/>
        <v>0</v>
      </c>
      <c r="G21" s="199">
        <f t="shared" si="1"/>
        <v>100</v>
      </c>
      <c r="H21" s="30"/>
      <c r="I21" s="102" t="s">
        <v>105</v>
      </c>
      <c r="J21" s="104" t="s">
        <v>112</v>
      </c>
      <c r="K21" s="128">
        <v>8200</v>
      </c>
      <c r="L21" s="129">
        <f t="shared" si="4"/>
        <v>1025</v>
      </c>
    </row>
    <row r="22" spans="1:12" s="28" customFormat="1" ht="21" customHeight="1" x14ac:dyDescent="0.6">
      <c r="A22" s="30"/>
      <c r="B22" s="29" t="s">
        <v>102</v>
      </c>
      <c r="C22" s="48" t="s">
        <v>151</v>
      </c>
      <c r="D22" s="72">
        <v>1872300</v>
      </c>
      <c r="E22" s="126">
        <v>942300</v>
      </c>
      <c r="F22" s="67">
        <f t="shared" si="5"/>
        <v>930000</v>
      </c>
      <c r="G22" s="199">
        <f t="shared" si="1"/>
        <v>50.328473001121615</v>
      </c>
      <c r="H22" s="30"/>
      <c r="I22" s="102" t="s">
        <v>105</v>
      </c>
      <c r="J22" s="106" t="s">
        <v>114</v>
      </c>
      <c r="K22" s="123">
        <v>705700</v>
      </c>
      <c r="L22" s="124">
        <f t="shared" si="4"/>
        <v>88212.5</v>
      </c>
    </row>
    <row r="23" spans="1:12" s="141" customFormat="1" ht="25.2" customHeight="1" x14ac:dyDescent="0.25">
      <c r="A23" s="30"/>
      <c r="B23" s="29" t="s">
        <v>103</v>
      </c>
      <c r="C23" s="48" t="s">
        <v>152</v>
      </c>
      <c r="D23" s="72">
        <v>8200</v>
      </c>
      <c r="E23" s="198">
        <v>8112</v>
      </c>
      <c r="F23" s="67">
        <f t="shared" si="5"/>
        <v>88</v>
      </c>
      <c r="G23" s="199">
        <f t="shared" si="1"/>
        <v>98.926829268292678</v>
      </c>
      <c r="H23" s="30"/>
      <c r="I23" s="102" t="s">
        <v>105</v>
      </c>
      <c r="J23" s="104" t="s">
        <v>115</v>
      </c>
      <c r="K23" s="128">
        <v>5800</v>
      </c>
      <c r="L23" s="129">
        <f t="shared" si="4"/>
        <v>725</v>
      </c>
    </row>
    <row r="24" spans="1:12" s="141" customFormat="1" ht="21" x14ac:dyDescent="0.25">
      <c r="A24" s="30"/>
      <c r="B24" s="29" t="s">
        <v>104</v>
      </c>
      <c r="C24" s="48" t="s">
        <v>153</v>
      </c>
      <c r="D24" s="72">
        <v>38900</v>
      </c>
      <c r="E24" s="198">
        <v>0</v>
      </c>
      <c r="F24" s="67">
        <f t="shared" si="5"/>
        <v>38900</v>
      </c>
      <c r="G24" s="199">
        <f t="shared" si="1"/>
        <v>0</v>
      </c>
      <c r="H24" s="30"/>
      <c r="I24" s="102" t="s">
        <v>105</v>
      </c>
      <c r="J24" s="105" t="s">
        <v>116</v>
      </c>
      <c r="K24" s="128">
        <v>39100</v>
      </c>
      <c r="L24" s="129">
        <f t="shared" si="4"/>
        <v>4887.5</v>
      </c>
    </row>
    <row r="25" spans="1:12" s="141" customFormat="1" ht="22.8" customHeight="1" x14ac:dyDescent="0.25">
      <c r="A25" s="30"/>
      <c r="B25" s="29" t="s">
        <v>107</v>
      </c>
      <c r="C25" s="48" t="s">
        <v>154</v>
      </c>
      <c r="D25" s="31">
        <v>85500</v>
      </c>
      <c r="E25" s="142">
        <v>115292</v>
      </c>
      <c r="F25" s="67">
        <f t="shared" si="5"/>
        <v>-29792</v>
      </c>
      <c r="G25" s="199">
        <f t="shared" si="1"/>
        <v>134.84444444444443</v>
      </c>
      <c r="H25" s="30"/>
      <c r="I25" s="107" t="s">
        <v>105</v>
      </c>
      <c r="J25" s="104" t="s">
        <v>120</v>
      </c>
      <c r="K25" s="128">
        <v>60700</v>
      </c>
      <c r="L25" s="129">
        <f t="shared" si="4"/>
        <v>7587.5</v>
      </c>
    </row>
    <row r="26" spans="1:12" s="145" customFormat="1" ht="25.2" customHeight="1" x14ac:dyDescent="0.25">
      <c r="A26" s="55">
        <v>2</v>
      </c>
      <c r="B26" s="53" t="s">
        <v>69</v>
      </c>
      <c r="C26" s="73"/>
      <c r="D26" s="206">
        <v>126800</v>
      </c>
      <c r="E26" s="194">
        <v>0</v>
      </c>
      <c r="F26" s="192">
        <v>126800</v>
      </c>
      <c r="G26" s="207">
        <f t="shared" si="1"/>
        <v>0</v>
      </c>
      <c r="H26" s="55" t="s">
        <v>36</v>
      </c>
      <c r="I26" s="108" t="s">
        <v>105</v>
      </c>
      <c r="J26" s="109" t="s">
        <v>119</v>
      </c>
      <c r="K26" s="143">
        <v>50300</v>
      </c>
      <c r="L26" s="144">
        <f t="shared" si="4"/>
        <v>6287.5</v>
      </c>
    </row>
    <row r="27" spans="1:12" s="148" customFormat="1" ht="21" x14ac:dyDescent="0.25">
      <c r="A27" s="44"/>
      <c r="B27" s="45" t="s">
        <v>118</v>
      </c>
      <c r="C27" s="62"/>
      <c r="D27" s="208">
        <v>0</v>
      </c>
      <c r="E27" s="194">
        <v>0</v>
      </c>
      <c r="F27" s="192">
        <v>0</v>
      </c>
      <c r="G27" s="207">
        <v>0</v>
      </c>
      <c r="H27" s="44"/>
      <c r="I27" s="96"/>
      <c r="J27" s="96"/>
      <c r="K27" s="146"/>
      <c r="L27" s="147"/>
    </row>
    <row r="28" spans="1:12" s="149" customFormat="1" ht="21" x14ac:dyDescent="0.25">
      <c r="A28" s="64"/>
      <c r="B28" s="65" t="s">
        <v>92</v>
      </c>
      <c r="C28" s="66"/>
      <c r="D28" s="209">
        <v>0</v>
      </c>
      <c r="E28" s="195">
        <v>0</v>
      </c>
      <c r="F28" s="198">
        <v>0</v>
      </c>
      <c r="G28" s="210">
        <v>0</v>
      </c>
      <c r="H28" s="69"/>
      <c r="I28" s="99"/>
      <c r="J28" s="99"/>
      <c r="K28" s="146"/>
      <c r="L28" s="147"/>
    </row>
    <row r="29" spans="1:12" s="141" customFormat="1" ht="27" customHeight="1" x14ac:dyDescent="0.25">
      <c r="A29" s="74"/>
      <c r="B29" s="75" t="s">
        <v>93</v>
      </c>
      <c r="C29" s="76"/>
      <c r="D29" s="211">
        <v>0</v>
      </c>
      <c r="E29" s="195">
        <v>0</v>
      </c>
      <c r="F29" s="198">
        <v>0</v>
      </c>
      <c r="G29" s="210">
        <v>0</v>
      </c>
      <c r="H29" s="227"/>
      <c r="I29" s="108" t="s">
        <v>105</v>
      </c>
      <c r="J29" s="110" t="s">
        <v>119</v>
      </c>
      <c r="K29" s="150">
        <v>50300</v>
      </c>
      <c r="L29" s="151"/>
    </row>
    <row r="30" spans="1:12" s="145" customFormat="1" ht="20.399999999999999" customHeight="1" x14ac:dyDescent="0.25">
      <c r="A30" s="49">
        <v>3</v>
      </c>
      <c r="B30" s="53" t="s">
        <v>86</v>
      </c>
      <c r="C30" s="50"/>
      <c r="D30" s="194">
        <v>27450</v>
      </c>
      <c r="E30" s="194">
        <v>0</v>
      </c>
      <c r="F30" s="192">
        <v>0</v>
      </c>
      <c r="G30" s="207">
        <f t="shared" si="1"/>
        <v>0</v>
      </c>
      <c r="H30" s="49" t="s">
        <v>36</v>
      </c>
      <c r="I30" s="111" t="s">
        <v>105</v>
      </c>
      <c r="J30" s="112" t="s">
        <v>133</v>
      </c>
      <c r="K30" s="143"/>
      <c r="L30" s="144"/>
    </row>
    <row r="31" spans="1:12" s="153" customFormat="1" ht="21" x14ac:dyDescent="0.6">
      <c r="A31" s="51"/>
      <c r="B31" s="54" t="s">
        <v>132</v>
      </c>
      <c r="C31" s="52"/>
      <c r="D31" s="194">
        <v>27450</v>
      </c>
      <c r="E31" s="194">
        <v>0</v>
      </c>
      <c r="F31" s="192">
        <v>0</v>
      </c>
      <c r="G31" s="207">
        <f t="shared" si="1"/>
        <v>0</v>
      </c>
      <c r="H31" s="51"/>
      <c r="I31" s="113"/>
      <c r="J31" s="114"/>
      <c r="K31" s="117"/>
      <c r="L31" s="152"/>
    </row>
    <row r="32" spans="1:12" s="141" customFormat="1" ht="20.399999999999999" customHeight="1" x14ac:dyDescent="0.25">
      <c r="A32" s="30"/>
      <c r="B32" s="230" t="s">
        <v>136</v>
      </c>
      <c r="C32" s="48"/>
      <c r="D32" s="212">
        <v>5000</v>
      </c>
      <c r="E32" s="212">
        <v>5000</v>
      </c>
      <c r="F32" s="198">
        <v>0</v>
      </c>
      <c r="G32" s="210">
        <f t="shared" si="1"/>
        <v>100</v>
      </c>
      <c r="H32" s="30"/>
      <c r="I32" s="107" t="s">
        <v>105</v>
      </c>
      <c r="J32" s="104" t="s">
        <v>133</v>
      </c>
      <c r="K32" s="128">
        <v>7200</v>
      </c>
      <c r="L32" s="129">
        <f t="shared" ref="L32:L48" si="6">K32/8</f>
        <v>900</v>
      </c>
    </row>
    <row r="33" spans="1:16" s="145" customFormat="1" ht="30" customHeight="1" x14ac:dyDescent="0.25">
      <c r="A33" s="49">
        <v>4</v>
      </c>
      <c r="B33" s="53" t="s">
        <v>86</v>
      </c>
      <c r="C33" s="50"/>
      <c r="D33" s="194">
        <v>0</v>
      </c>
      <c r="E33" s="194">
        <v>0</v>
      </c>
      <c r="F33" s="192">
        <v>0</v>
      </c>
      <c r="G33" s="207">
        <v>0</v>
      </c>
      <c r="H33" s="49" t="s">
        <v>36</v>
      </c>
      <c r="I33" s="111" t="s">
        <v>105</v>
      </c>
      <c r="J33" s="112" t="s">
        <v>133</v>
      </c>
      <c r="K33" s="143"/>
      <c r="L33" s="144"/>
    </row>
    <row r="34" spans="1:16" s="153" customFormat="1" ht="21" x14ac:dyDescent="0.6">
      <c r="A34" s="51"/>
      <c r="B34" s="54" t="s">
        <v>132</v>
      </c>
      <c r="C34" s="52"/>
      <c r="D34" s="194">
        <v>0</v>
      </c>
      <c r="E34" s="194">
        <v>0</v>
      </c>
      <c r="F34" s="192">
        <v>0</v>
      </c>
      <c r="G34" s="207">
        <v>0</v>
      </c>
      <c r="H34" s="51"/>
      <c r="I34" s="113"/>
      <c r="J34" s="114"/>
      <c r="K34" s="117"/>
      <c r="L34" s="152"/>
    </row>
    <row r="35" spans="1:16" s="141" customFormat="1" ht="29.4" customHeight="1" x14ac:dyDescent="0.25">
      <c r="A35" s="30"/>
      <c r="B35" s="47" t="s">
        <v>137</v>
      </c>
      <c r="C35" s="48"/>
      <c r="D35" s="213">
        <v>9500</v>
      </c>
      <c r="E35" s="213">
        <v>9500</v>
      </c>
      <c r="F35" s="213">
        <v>0</v>
      </c>
      <c r="G35" s="210">
        <f t="shared" si="1"/>
        <v>100</v>
      </c>
      <c r="H35" s="30"/>
      <c r="I35" s="107" t="s">
        <v>105</v>
      </c>
      <c r="J35" s="104" t="s">
        <v>133</v>
      </c>
      <c r="K35" s="128">
        <v>7000</v>
      </c>
      <c r="L35" s="129">
        <f t="shared" ref="L35" si="7">K35/8</f>
        <v>875</v>
      </c>
    </row>
    <row r="36" spans="1:16" s="145" customFormat="1" ht="42" x14ac:dyDescent="0.25">
      <c r="A36" s="55">
        <v>5</v>
      </c>
      <c r="B36" s="54" t="s">
        <v>140</v>
      </c>
      <c r="C36" s="56" t="s">
        <v>165</v>
      </c>
      <c r="D36" s="194">
        <v>43700</v>
      </c>
      <c r="E36" s="194">
        <v>8000</v>
      </c>
      <c r="F36" s="192">
        <f>43700-8000</f>
        <v>35700</v>
      </c>
      <c r="G36" s="214">
        <f t="shared" si="1"/>
        <v>18.306636155606409</v>
      </c>
      <c r="H36" s="55" t="s">
        <v>36</v>
      </c>
      <c r="I36" s="55" t="s">
        <v>105</v>
      </c>
      <c r="J36" s="57" t="s">
        <v>141</v>
      </c>
      <c r="K36" s="155"/>
      <c r="L36" s="156"/>
    </row>
    <row r="37" spans="1:16" s="157" customFormat="1" ht="21" x14ac:dyDescent="0.25">
      <c r="A37" s="41"/>
      <c r="B37" s="42" t="s">
        <v>92</v>
      </c>
      <c r="C37" s="43"/>
      <c r="D37" s="215">
        <f>35700+8000</f>
        <v>43700</v>
      </c>
      <c r="E37" s="200">
        <v>8000</v>
      </c>
      <c r="F37" s="198">
        <v>35700</v>
      </c>
      <c r="G37" s="210">
        <f t="shared" si="1"/>
        <v>18.306636155606409</v>
      </c>
      <c r="H37" s="41"/>
      <c r="I37" s="108"/>
      <c r="J37" s="109"/>
      <c r="K37" s="143"/>
      <c r="L37" s="144"/>
    </row>
    <row r="38" spans="1:16" s="141" customFormat="1" ht="31.2" customHeight="1" x14ac:dyDescent="0.25">
      <c r="A38" s="30"/>
      <c r="B38" s="29" t="s">
        <v>139</v>
      </c>
      <c r="C38" s="48"/>
      <c r="D38" s="216">
        <v>30450</v>
      </c>
      <c r="E38" s="154">
        <v>30450</v>
      </c>
      <c r="F38" s="198">
        <v>0</v>
      </c>
      <c r="G38" s="210">
        <f t="shared" si="1"/>
        <v>100</v>
      </c>
      <c r="H38" s="30"/>
      <c r="I38" s="107" t="s">
        <v>105</v>
      </c>
      <c r="J38" s="104" t="s">
        <v>142</v>
      </c>
      <c r="K38" s="128">
        <v>36000</v>
      </c>
      <c r="L38" s="129">
        <f t="shared" si="6"/>
        <v>4500</v>
      </c>
    </row>
    <row r="39" spans="1:16" s="141" customFormat="1" ht="30" customHeight="1" x14ac:dyDescent="0.25">
      <c r="A39" s="30"/>
      <c r="B39" s="29" t="s">
        <v>138</v>
      </c>
      <c r="C39" s="48"/>
      <c r="D39" s="216">
        <v>8000</v>
      </c>
      <c r="E39" s="154">
        <v>8000</v>
      </c>
      <c r="F39" s="198">
        <v>0</v>
      </c>
      <c r="G39" s="210">
        <f t="shared" si="1"/>
        <v>100</v>
      </c>
      <c r="H39" s="30"/>
      <c r="I39" s="107" t="s">
        <v>105</v>
      </c>
      <c r="J39" s="104" t="s">
        <v>142</v>
      </c>
      <c r="K39" s="128">
        <v>10000</v>
      </c>
      <c r="L39" s="129">
        <f t="shared" si="6"/>
        <v>1250</v>
      </c>
    </row>
    <row r="40" spans="1:16" s="164" customFormat="1" ht="32.4" customHeight="1" x14ac:dyDescent="0.25">
      <c r="A40" s="135">
        <v>6</v>
      </c>
      <c r="B40" s="158" t="s">
        <v>123</v>
      </c>
      <c r="C40" s="56" t="s">
        <v>155</v>
      </c>
      <c r="D40" s="174">
        <v>2140</v>
      </c>
      <c r="E40" s="174">
        <v>0</v>
      </c>
      <c r="F40" s="192">
        <v>0</v>
      </c>
      <c r="G40" s="207">
        <f t="shared" si="1"/>
        <v>0</v>
      </c>
      <c r="H40" s="135" t="s">
        <v>36</v>
      </c>
      <c r="I40" s="160" t="s">
        <v>105</v>
      </c>
      <c r="J40" s="161" t="s">
        <v>128</v>
      </c>
      <c r="K40" s="162"/>
      <c r="L40" s="163"/>
      <c r="P40" s="165"/>
    </row>
    <row r="41" spans="1:16" s="164" customFormat="1" ht="42" x14ac:dyDescent="0.25">
      <c r="A41" s="135"/>
      <c r="B41" s="158" t="s">
        <v>124</v>
      </c>
      <c r="C41" s="159"/>
      <c r="D41" s="174">
        <v>2140</v>
      </c>
      <c r="E41" s="174">
        <v>0</v>
      </c>
      <c r="F41" s="192">
        <v>0</v>
      </c>
      <c r="G41" s="207">
        <f t="shared" si="1"/>
        <v>0</v>
      </c>
      <c r="H41" s="135"/>
      <c r="I41" s="160"/>
      <c r="J41" s="161"/>
      <c r="K41" s="162"/>
      <c r="L41" s="163"/>
      <c r="P41" s="165"/>
    </row>
    <row r="42" spans="1:16" s="168" customFormat="1" ht="21" x14ac:dyDescent="0.25">
      <c r="A42" s="137"/>
      <c r="B42" s="166" t="s">
        <v>125</v>
      </c>
      <c r="C42" s="167"/>
      <c r="D42" s="176">
        <v>2140</v>
      </c>
      <c r="E42" s="176">
        <v>0</v>
      </c>
      <c r="F42" s="198">
        <v>0</v>
      </c>
      <c r="G42" s="210">
        <f t="shared" si="1"/>
        <v>0</v>
      </c>
      <c r="H42" s="137"/>
      <c r="I42" s="160"/>
      <c r="J42" s="161"/>
      <c r="K42" s="162"/>
      <c r="L42" s="163"/>
      <c r="P42" s="169"/>
    </row>
    <row r="43" spans="1:16" s="36" customFormat="1" ht="42" x14ac:dyDescent="0.25">
      <c r="A43" s="34"/>
      <c r="B43" s="231" t="s">
        <v>127</v>
      </c>
      <c r="C43" s="37"/>
      <c r="D43" s="176">
        <v>2140</v>
      </c>
      <c r="E43" s="176">
        <v>0</v>
      </c>
      <c r="F43" s="198">
        <v>0</v>
      </c>
      <c r="G43" s="210">
        <f t="shared" si="1"/>
        <v>0</v>
      </c>
      <c r="H43" s="34"/>
      <c r="I43" s="130" t="s">
        <v>105</v>
      </c>
      <c r="J43" s="170" t="s">
        <v>88</v>
      </c>
      <c r="K43" s="131">
        <v>2140</v>
      </c>
      <c r="L43" s="132">
        <f t="shared" si="6"/>
        <v>267.5</v>
      </c>
      <c r="P43" s="171"/>
    </row>
    <row r="44" spans="1:16" s="164" customFormat="1" ht="22.8" customHeight="1" x14ac:dyDescent="0.25">
      <c r="A44" s="135">
        <v>7</v>
      </c>
      <c r="B44" s="172" t="s">
        <v>86</v>
      </c>
      <c r="C44" s="159"/>
      <c r="D44" s="174">
        <v>0</v>
      </c>
      <c r="E44" s="174">
        <v>0</v>
      </c>
      <c r="F44" s="192">
        <v>0</v>
      </c>
      <c r="G44" s="207">
        <v>0</v>
      </c>
      <c r="H44" s="135" t="s">
        <v>36</v>
      </c>
      <c r="I44" s="160" t="s">
        <v>105</v>
      </c>
      <c r="J44" s="161" t="s">
        <v>89</v>
      </c>
      <c r="K44" s="162"/>
      <c r="L44" s="163">
        <f t="shared" ref="L44" si="8">K44/8</f>
        <v>0</v>
      </c>
      <c r="P44" s="165"/>
    </row>
    <row r="45" spans="1:16" s="164" customFormat="1" ht="21" x14ac:dyDescent="0.25">
      <c r="A45" s="135"/>
      <c r="B45" s="158" t="s">
        <v>132</v>
      </c>
      <c r="C45" s="159"/>
      <c r="D45" s="174">
        <v>59900</v>
      </c>
      <c r="E45" s="174">
        <v>52000</v>
      </c>
      <c r="F45" s="192">
        <v>7900</v>
      </c>
      <c r="G45" s="207">
        <f t="shared" si="1"/>
        <v>86.811352253756255</v>
      </c>
      <c r="H45" s="135"/>
      <c r="I45" s="160"/>
      <c r="J45" s="161"/>
      <c r="K45" s="162"/>
      <c r="L45" s="163"/>
      <c r="P45" s="165"/>
    </row>
    <row r="46" spans="1:16" s="168" customFormat="1" ht="21" x14ac:dyDescent="0.25">
      <c r="A46" s="137"/>
      <c r="B46" s="166" t="s">
        <v>92</v>
      </c>
      <c r="C46" s="167"/>
      <c r="D46" s="176">
        <v>0</v>
      </c>
      <c r="E46" s="176">
        <v>0</v>
      </c>
      <c r="F46" s="198">
        <v>0</v>
      </c>
      <c r="G46" s="210">
        <v>0</v>
      </c>
      <c r="H46" s="137"/>
      <c r="I46" s="160"/>
      <c r="J46" s="161"/>
      <c r="K46" s="162"/>
      <c r="L46" s="163"/>
      <c r="P46" s="169"/>
    </row>
    <row r="47" spans="1:16" s="36" customFormat="1" ht="45.6" customHeight="1" x14ac:dyDescent="0.25">
      <c r="A47" s="34"/>
      <c r="B47" s="35" t="s">
        <v>134</v>
      </c>
      <c r="C47" s="37"/>
      <c r="D47" s="176">
        <v>0</v>
      </c>
      <c r="E47" s="176">
        <v>0</v>
      </c>
      <c r="F47" s="198">
        <v>0</v>
      </c>
      <c r="G47" s="210">
        <v>0</v>
      </c>
      <c r="H47" s="34"/>
      <c r="I47" s="130" t="s">
        <v>105</v>
      </c>
      <c r="J47" s="170" t="s">
        <v>89</v>
      </c>
      <c r="K47" s="131"/>
      <c r="L47" s="132"/>
      <c r="P47" s="38"/>
    </row>
    <row r="48" spans="1:16" s="36" customFormat="1" ht="39" customHeight="1" x14ac:dyDescent="0.25">
      <c r="A48" s="34"/>
      <c r="B48" s="35" t="s">
        <v>135</v>
      </c>
      <c r="C48" s="37"/>
      <c r="D48" s="176">
        <v>18000</v>
      </c>
      <c r="E48" s="176">
        <v>0</v>
      </c>
      <c r="F48" s="198">
        <v>18000</v>
      </c>
      <c r="G48" s="210">
        <f t="shared" si="1"/>
        <v>0</v>
      </c>
      <c r="H48" s="34"/>
      <c r="I48" s="130" t="s">
        <v>105</v>
      </c>
      <c r="J48" s="170" t="s">
        <v>89</v>
      </c>
      <c r="K48" s="131">
        <v>139520</v>
      </c>
      <c r="L48" s="132">
        <f t="shared" si="6"/>
        <v>17440</v>
      </c>
      <c r="P48" s="38"/>
    </row>
    <row r="49" spans="1:17" s="164" customFormat="1" ht="21" x14ac:dyDescent="0.25">
      <c r="A49" s="135">
        <v>8</v>
      </c>
      <c r="B49" s="158" t="s">
        <v>123</v>
      </c>
      <c r="C49" s="159" t="s">
        <v>156</v>
      </c>
      <c r="D49" s="217">
        <v>37500</v>
      </c>
      <c r="E49" s="174">
        <v>0</v>
      </c>
      <c r="F49" s="173">
        <v>37500</v>
      </c>
      <c r="G49" s="214">
        <f t="shared" si="1"/>
        <v>0</v>
      </c>
      <c r="H49" s="135" t="s">
        <v>36</v>
      </c>
      <c r="I49" s="160" t="s">
        <v>105</v>
      </c>
      <c r="J49" s="161" t="s">
        <v>126</v>
      </c>
      <c r="K49" s="162"/>
      <c r="L49" s="163"/>
      <c r="P49" s="165"/>
    </row>
    <row r="50" spans="1:17" s="164" customFormat="1" ht="42" x14ac:dyDescent="0.25">
      <c r="A50" s="135"/>
      <c r="B50" s="158" t="s">
        <v>124</v>
      </c>
      <c r="C50" s="159"/>
      <c r="D50" s="217">
        <v>37500</v>
      </c>
      <c r="E50" s="174">
        <v>0</v>
      </c>
      <c r="F50" s="173">
        <v>37500</v>
      </c>
      <c r="G50" s="214">
        <f t="shared" si="1"/>
        <v>0</v>
      </c>
      <c r="H50" s="135"/>
      <c r="I50" s="160"/>
      <c r="J50" s="161"/>
      <c r="K50" s="162"/>
      <c r="L50" s="163"/>
      <c r="P50" s="165"/>
    </row>
    <row r="51" spans="1:17" s="168" customFormat="1" ht="21" x14ac:dyDescent="0.25">
      <c r="A51" s="137"/>
      <c r="B51" s="166" t="s">
        <v>125</v>
      </c>
      <c r="C51" s="167"/>
      <c r="D51" s="218">
        <v>37500</v>
      </c>
      <c r="E51" s="176">
        <v>0</v>
      </c>
      <c r="F51" s="175">
        <v>37500</v>
      </c>
      <c r="G51" s="210">
        <f t="shared" si="1"/>
        <v>0</v>
      </c>
      <c r="H51" s="137"/>
      <c r="I51" s="160"/>
      <c r="J51" s="161"/>
      <c r="K51" s="162"/>
      <c r="L51" s="163"/>
      <c r="P51" s="169"/>
    </row>
    <row r="52" spans="1:17" s="36" customFormat="1" ht="63" x14ac:dyDescent="0.25">
      <c r="A52" s="34"/>
      <c r="B52" s="35" t="s">
        <v>175</v>
      </c>
      <c r="C52" s="37" t="s">
        <v>174</v>
      </c>
      <c r="D52" s="219">
        <v>42900</v>
      </c>
      <c r="E52" s="196">
        <v>42900</v>
      </c>
      <c r="F52" s="197">
        <v>0</v>
      </c>
      <c r="G52" s="232">
        <f t="shared" si="1"/>
        <v>100</v>
      </c>
      <c r="H52" s="34"/>
      <c r="I52" s="130" t="s">
        <v>105</v>
      </c>
      <c r="J52" s="170" t="s">
        <v>126</v>
      </c>
      <c r="K52" s="131">
        <v>39000</v>
      </c>
      <c r="L52" s="132">
        <f t="shared" si="4"/>
        <v>4875</v>
      </c>
      <c r="P52" s="177"/>
    </row>
    <row r="53" spans="1:17" s="164" customFormat="1" ht="28.8" customHeight="1" x14ac:dyDescent="0.25">
      <c r="A53" s="135">
        <v>9</v>
      </c>
      <c r="B53" s="158" t="s">
        <v>130</v>
      </c>
      <c r="C53" s="159" t="s">
        <v>157</v>
      </c>
      <c r="D53" s="217">
        <v>42000</v>
      </c>
      <c r="E53" s="174">
        <v>42000</v>
      </c>
      <c r="F53" s="192">
        <v>0</v>
      </c>
      <c r="G53" s="214">
        <f t="shared" si="1"/>
        <v>100</v>
      </c>
      <c r="H53" s="135" t="s">
        <v>36</v>
      </c>
      <c r="I53" s="160" t="s">
        <v>105</v>
      </c>
      <c r="J53" s="161" t="s">
        <v>129</v>
      </c>
      <c r="K53" s="162">
        <v>38000</v>
      </c>
      <c r="L53" s="163">
        <f t="shared" si="4"/>
        <v>4750</v>
      </c>
      <c r="Q53" s="178" t="s">
        <v>87</v>
      </c>
    </row>
    <row r="54" spans="1:17" s="183" customFormat="1" ht="21" x14ac:dyDescent="0.25">
      <c r="A54" s="134"/>
      <c r="B54" s="136" t="s">
        <v>131</v>
      </c>
      <c r="C54" s="179"/>
      <c r="D54" s="220">
        <v>42000</v>
      </c>
      <c r="E54" s="220">
        <v>42000</v>
      </c>
      <c r="F54" s="192">
        <v>0</v>
      </c>
      <c r="G54" s="214">
        <f t="shared" si="1"/>
        <v>100</v>
      </c>
      <c r="H54" s="134"/>
      <c r="I54" s="180"/>
      <c r="J54" s="180"/>
      <c r="K54" s="181"/>
      <c r="L54" s="182"/>
    </row>
    <row r="55" spans="1:17" s="186" customFormat="1" ht="21" x14ac:dyDescent="0.25">
      <c r="A55" s="184"/>
      <c r="B55" s="138" t="s">
        <v>125</v>
      </c>
      <c r="C55" s="185"/>
      <c r="D55" s="221">
        <v>42000</v>
      </c>
      <c r="E55" s="222">
        <v>42000</v>
      </c>
      <c r="F55" s="198">
        <v>0</v>
      </c>
      <c r="G55" s="210">
        <f t="shared" si="1"/>
        <v>100</v>
      </c>
      <c r="H55" s="184"/>
      <c r="I55" s="180"/>
      <c r="J55" s="180"/>
      <c r="K55" s="181"/>
      <c r="L55" s="182"/>
    </row>
    <row r="56" spans="1:17" s="36" customFormat="1" ht="42" x14ac:dyDescent="0.25">
      <c r="A56" s="187"/>
      <c r="B56" s="188" t="s">
        <v>173</v>
      </c>
      <c r="C56" s="188"/>
      <c r="D56" s="223">
        <v>42000</v>
      </c>
      <c r="E56" s="224">
        <v>42000</v>
      </c>
      <c r="F56" s="198">
        <v>0</v>
      </c>
      <c r="G56" s="210">
        <f t="shared" si="1"/>
        <v>100</v>
      </c>
      <c r="H56" s="187"/>
      <c r="I56" s="130" t="s">
        <v>105</v>
      </c>
      <c r="J56" s="189" t="s">
        <v>129</v>
      </c>
      <c r="K56" s="190">
        <v>38000</v>
      </c>
      <c r="L56" s="191"/>
    </row>
    <row r="57" spans="1:17" s="32" customFormat="1" ht="33.75" customHeight="1" x14ac:dyDescent="0.6">
      <c r="A57" s="247" t="s">
        <v>161</v>
      </c>
      <c r="B57" s="248"/>
      <c r="C57" s="249"/>
      <c r="D57" s="33">
        <f>D53+D49+D44+D40+D36+D33+D30+D26+D9</f>
        <v>4089790</v>
      </c>
      <c r="E57" s="33">
        <f>E53+E49+E44+E40+E36+E33+E30+E26+E9</f>
        <v>1806084</v>
      </c>
      <c r="F57" s="33">
        <f>F53+F49+F44+F40+F36+F33+F30+F26+F9</f>
        <v>2254116</v>
      </c>
      <c r="G57" s="33">
        <f>E57*100/D57</f>
        <v>44.160800432296035</v>
      </c>
      <c r="H57" s="139"/>
      <c r="I57" s="115"/>
      <c r="J57" s="116"/>
      <c r="K57" s="117"/>
      <c r="L57" s="118"/>
    </row>
    <row r="58" spans="1:17" ht="15.75" customHeight="1" x14ac:dyDescent="0.7">
      <c r="A58" s="1"/>
      <c r="B58" s="1"/>
      <c r="C58" s="1"/>
      <c r="D58" s="1"/>
      <c r="E58" s="1"/>
      <c r="F58" s="1"/>
      <c r="G58" s="1"/>
      <c r="H58" s="140"/>
      <c r="I58" s="119"/>
      <c r="J58" s="119"/>
    </row>
    <row r="59" spans="1:17" s="81" customFormat="1" ht="21" x14ac:dyDescent="0.4">
      <c r="C59" s="82" t="s">
        <v>143</v>
      </c>
      <c r="F59" s="250" t="s">
        <v>144</v>
      </c>
      <c r="G59" s="250"/>
      <c r="H59" s="228"/>
      <c r="I59" s="122"/>
      <c r="J59" s="122"/>
      <c r="K59" s="122"/>
      <c r="L59" s="122"/>
    </row>
    <row r="60" spans="1:17" s="81" customFormat="1" ht="21" x14ac:dyDescent="0.4">
      <c r="H60" s="228"/>
      <c r="I60" s="122"/>
      <c r="J60" s="122"/>
      <c r="K60" s="122"/>
      <c r="L60" s="122"/>
    </row>
    <row r="61" spans="1:17" s="81" customFormat="1" ht="21" x14ac:dyDescent="0.4">
      <c r="C61" s="81" t="s">
        <v>176</v>
      </c>
      <c r="D61" s="251"/>
      <c r="E61" s="251"/>
      <c r="F61" s="246" t="s">
        <v>177</v>
      </c>
      <c r="G61" s="246"/>
      <c r="H61" s="228"/>
      <c r="J61" s="122"/>
      <c r="K61" s="122"/>
      <c r="L61" s="122"/>
    </row>
    <row r="62" spans="1:17" s="81" customFormat="1" ht="21" x14ac:dyDescent="0.4">
      <c r="C62" s="83" t="s">
        <v>170</v>
      </c>
      <c r="F62" s="245" t="s">
        <v>168</v>
      </c>
      <c r="G62" s="245"/>
      <c r="H62" s="228"/>
      <c r="J62" s="122"/>
      <c r="K62" s="122"/>
      <c r="L62" s="122"/>
    </row>
    <row r="63" spans="1:17" s="81" customFormat="1" ht="21" x14ac:dyDescent="0.4">
      <c r="C63" s="83" t="s">
        <v>166</v>
      </c>
      <c r="F63" s="245" t="s">
        <v>167</v>
      </c>
      <c r="G63" s="245"/>
      <c r="H63" s="228"/>
      <c r="J63" s="122"/>
      <c r="K63" s="122"/>
      <c r="L63" s="122"/>
    </row>
    <row r="64" spans="1:17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</sheetData>
  <mergeCells count="22">
    <mergeCell ref="A1:H1"/>
    <mergeCell ref="A2:H2"/>
    <mergeCell ref="A3:H3"/>
    <mergeCell ref="A4:H4"/>
    <mergeCell ref="F62:G62"/>
    <mergeCell ref="D5:D7"/>
    <mergeCell ref="E5:E7"/>
    <mergeCell ref="F5:F7"/>
    <mergeCell ref="G5:G7"/>
    <mergeCell ref="H5:H7"/>
    <mergeCell ref="F63:G63"/>
    <mergeCell ref="F61:G61"/>
    <mergeCell ref="A57:C57"/>
    <mergeCell ref="F59:G59"/>
    <mergeCell ref="D61:E61"/>
    <mergeCell ref="K5:K7"/>
    <mergeCell ref="L5:L7"/>
    <mergeCell ref="A5:A7"/>
    <mergeCell ref="B5:B7"/>
    <mergeCell ref="C5:C7"/>
    <mergeCell ref="I5:I7"/>
    <mergeCell ref="J5:J7"/>
  </mergeCells>
  <pageMargins left="0.19685039370078741" right="0.19685039370078741" top="0.19685039370078741" bottom="0.19685039370078741" header="0" footer="0"/>
  <pageSetup paperSize="9"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274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customHeight="1" x14ac:dyDescent="0.7">
      <c r="A2" s="274" t="s">
        <v>1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21" customHeight="1" x14ac:dyDescent="0.7">
      <c r="A3" s="274" t="s">
        <v>2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ht="20.25" customHeight="1" x14ac:dyDescent="0.7">
      <c r="A4" s="276" t="s">
        <v>81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10" ht="23.25" customHeight="1" x14ac:dyDescent="0.7">
      <c r="A5" s="286" t="s">
        <v>3</v>
      </c>
      <c r="B5" s="283" t="s">
        <v>4</v>
      </c>
      <c r="C5" s="283" t="s">
        <v>5</v>
      </c>
      <c r="D5" s="280" t="s">
        <v>6</v>
      </c>
      <c r="E5" s="281"/>
      <c r="F5" s="281"/>
      <c r="G5" s="281"/>
      <c r="H5" s="282"/>
      <c r="I5" s="283" t="s">
        <v>7</v>
      </c>
      <c r="J5" s="283" t="s">
        <v>8</v>
      </c>
    </row>
    <row r="6" spans="1:10" ht="24.6" x14ac:dyDescent="0.7">
      <c r="A6" s="284"/>
      <c r="B6" s="284"/>
      <c r="C6" s="284"/>
      <c r="D6" s="272" t="s">
        <v>9</v>
      </c>
      <c r="E6" s="285" t="s">
        <v>10</v>
      </c>
      <c r="F6" s="272" t="s">
        <v>11</v>
      </c>
      <c r="G6" s="272" t="s">
        <v>12</v>
      </c>
      <c r="H6" s="272" t="s">
        <v>13</v>
      </c>
      <c r="I6" s="284"/>
      <c r="J6" s="284"/>
    </row>
    <row r="7" spans="1:10" ht="27.75" customHeight="1" x14ac:dyDescent="0.7">
      <c r="A7" s="273"/>
      <c r="B7" s="273"/>
      <c r="C7" s="273"/>
      <c r="D7" s="273"/>
      <c r="E7" s="273"/>
      <c r="F7" s="273"/>
      <c r="G7" s="273"/>
      <c r="H7" s="273"/>
      <c r="I7" s="273"/>
      <c r="J7" s="273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274"/>
      <c r="B41" s="275"/>
      <c r="C41" s="275"/>
      <c r="D41" s="275"/>
      <c r="E41" s="275"/>
      <c r="F41" s="275"/>
      <c r="G41" s="275"/>
      <c r="H41" s="275"/>
      <c r="I41" s="275"/>
      <c r="J41" s="275"/>
    </row>
    <row r="42" spans="1:10" ht="18.75" customHeight="1" x14ac:dyDescent="0.7">
      <c r="A42" s="274" t="s">
        <v>28</v>
      </c>
      <c r="B42" s="275"/>
      <c r="C42" s="275"/>
      <c r="D42" s="275"/>
      <c r="E42" s="275"/>
      <c r="F42" s="275"/>
      <c r="G42" s="275"/>
      <c r="H42" s="275"/>
      <c r="I42" s="275"/>
      <c r="J42" s="275"/>
    </row>
    <row r="43" spans="1:10" ht="18" customHeight="1" x14ac:dyDescent="0.7">
      <c r="A43" s="274" t="s">
        <v>29</v>
      </c>
      <c r="B43" s="275"/>
      <c r="C43" s="275"/>
      <c r="D43" s="275"/>
      <c r="E43" s="275"/>
      <c r="F43" s="275"/>
      <c r="G43" s="275"/>
      <c r="H43" s="275"/>
      <c r="I43" s="275"/>
      <c r="J43" s="275"/>
    </row>
    <row r="44" spans="1:10" ht="20.25" customHeight="1" x14ac:dyDescent="0.7">
      <c r="A44" s="276" t="s">
        <v>82</v>
      </c>
      <c r="B44" s="277"/>
      <c r="C44" s="277"/>
      <c r="D44" s="277"/>
      <c r="E44" s="277"/>
      <c r="F44" s="277"/>
      <c r="G44" s="277"/>
      <c r="H44" s="277"/>
      <c r="I44" s="277"/>
      <c r="J44" s="277"/>
    </row>
    <row r="45" spans="1:10" ht="14.25" customHeight="1" x14ac:dyDescent="0.7">
      <c r="A45" s="272" t="s">
        <v>3</v>
      </c>
      <c r="B45" s="272" t="s">
        <v>4</v>
      </c>
      <c r="C45" s="268" t="s">
        <v>30</v>
      </c>
      <c r="D45" s="269"/>
      <c r="E45" s="268" t="s">
        <v>31</v>
      </c>
      <c r="F45" s="269"/>
      <c r="G45" s="268" t="s">
        <v>32</v>
      </c>
      <c r="H45" s="269"/>
      <c r="I45" s="272" t="s">
        <v>33</v>
      </c>
      <c r="J45" s="278" t="s">
        <v>34</v>
      </c>
    </row>
    <row r="46" spans="1:10" ht="31.5" customHeight="1" x14ac:dyDescent="0.7">
      <c r="A46" s="273"/>
      <c r="B46" s="273"/>
      <c r="C46" s="270"/>
      <c r="D46" s="271"/>
      <c r="E46" s="270"/>
      <c r="F46" s="271"/>
      <c r="G46" s="270"/>
      <c r="H46" s="271"/>
      <c r="I46" s="273"/>
      <c r="J46" s="279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267" t="s">
        <v>35</v>
      </c>
      <c r="D47" s="266"/>
      <c r="E47" s="265">
        <f>รายงานการใช้จ่าย!D6</f>
        <v>742400</v>
      </c>
      <c r="F47" s="266"/>
      <c r="G47" s="265">
        <f>รายงานการใช้จ่าย!M6</f>
        <v>0</v>
      </c>
      <c r="H47" s="266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267" t="s">
        <v>37</v>
      </c>
      <c r="D48" s="266"/>
      <c r="E48" s="265">
        <f>รายงานการใช้จ่าย!D7</f>
        <v>91500</v>
      </c>
      <c r="F48" s="266"/>
      <c r="G48" s="265">
        <f>รายงานการใช้จ่าย!M7</f>
        <v>0</v>
      </c>
      <c r="H48" s="266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267" t="s">
        <v>37</v>
      </c>
      <c r="D49" s="266"/>
      <c r="E49" s="265">
        <f>รายงานการใช้จ่าย!D8</f>
        <v>600</v>
      </c>
      <c r="F49" s="266"/>
      <c r="G49" s="265">
        <f>รายงานการใช้จ่าย!M8</f>
        <v>0</v>
      </c>
      <c r="H49" s="266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267" t="s">
        <v>37</v>
      </c>
      <c r="D50" s="266"/>
      <c r="E50" s="265">
        <f>รายงานการใช้จ่าย!D9</f>
        <v>19100</v>
      </c>
      <c r="F50" s="266"/>
      <c r="G50" s="265">
        <f>รายงานการใช้จ่าย!M9</f>
        <v>5400</v>
      </c>
      <c r="H50" s="26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67" t="s">
        <v>37</v>
      </c>
      <c r="D51" s="266"/>
      <c r="E51" s="265">
        <f>รายงานการใช้จ่าย!D10</f>
        <v>115700</v>
      </c>
      <c r="F51" s="266"/>
      <c r="G51" s="265">
        <f>รายงานการใช้จ่าย!M10</f>
        <v>0</v>
      </c>
      <c r="H51" s="266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267" t="s">
        <v>37</v>
      </c>
      <c r="D52" s="266"/>
      <c r="E52" s="265">
        <f>รายงานการใช้จ่าย!D11</f>
        <v>111900</v>
      </c>
      <c r="F52" s="266"/>
      <c r="G52" s="265">
        <f>รายงานการใช้จ่าย!M11</f>
        <v>0</v>
      </c>
      <c r="H52" s="266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267" t="s">
        <v>37</v>
      </c>
      <c r="D53" s="266"/>
      <c r="E53" s="265">
        <f>รายงานการใช้จ่าย!D12</f>
        <v>16100</v>
      </c>
      <c r="F53" s="266"/>
      <c r="G53" s="265">
        <f>รายงานการใช้จ่าย!M12</f>
        <v>0</v>
      </c>
      <c r="H53" s="266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267" t="s">
        <v>37</v>
      </c>
      <c r="D54" s="266"/>
      <c r="E54" s="265">
        <f>รายงานการใช้จ่าย!D13</f>
        <v>19300</v>
      </c>
      <c r="F54" s="266"/>
      <c r="G54" s="265">
        <f>รายงานการใช้จ่าย!M13</f>
        <v>0</v>
      </c>
      <c r="H54" s="266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67" t="s">
        <v>37</v>
      </c>
      <c r="D55" s="266"/>
      <c r="E55" s="265">
        <f>รายงานการใช้จ่าย!D14</f>
        <v>5100</v>
      </c>
      <c r="F55" s="266"/>
      <c r="G55" s="265">
        <f>รายงานการใช้จ่าย!M14</f>
        <v>0</v>
      </c>
      <c r="H55" s="266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267" t="s">
        <v>37</v>
      </c>
      <c r="D56" s="266"/>
      <c r="E56" s="265">
        <f>รายงานการใช้จ่าย!D15</f>
        <v>14000</v>
      </c>
      <c r="F56" s="266"/>
      <c r="G56" s="265">
        <f>รายงานการใช้จ่าย!M15</f>
        <v>0</v>
      </c>
      <c r="H56" s="266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67" t="s">
        <v>37</v>
      </c>
      <c r="D57" s="266"/>
      <c r="E57" s="265">
        <f>รายงานการใช้จ่าย!D16</f>
        <v>1097300</v>
      </c>
      <c r="F57" s="266"/>
      <c r="G57" s="265">
        <f>รายงานการใช้จ่าย!M16</f>
        <v>450742.20000000007</v>
      </c>
      <c r="H57" s="26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267" t="s">
        <v>37</v>
      </c>
      <c r="D58" s="266"/>
      <c r="E58" s="265">
        <f>รายงานการใช้จ่าย!D17</f>
        <v>10000</v>
      </c>
      <c r="F58" s="266"/>
      <c r="G58" s="265">
        <f>รายงานการใช้จ่าย!M17</f>
        <v>0</v>
      </c>
      <c r="H58" s="266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267" t="s">
        <v>37</v>
      </c>
      <c r="D59" s="266"/>
      <c r="E59" s="265">
        <f>รายงานการใช้จ่าย!D18</f>
        <v>76900</v>
      </c>
      <c r="F59" s="266"/>
      <c r="G59" s="265">
        <f>รายงานการใช้จ่าย!M18</f>
        <v>88575</v>
      </c>
      <c r="H59" s="26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67" t="s">
        <v>37</v>
      </c>
      <c r="D60" s="266"/>
      <c r="E60" s="265">
        <f>รายงานการใช้จ่าย!D19</f>
        <v>2339900</v>
      </c>
      <c r="F60" s="266"/>
      <c r="G60" s="265">
        <f>รายงานการใช้จ่าย!M19</f>
        <v>0</v>
      </c>
      <c r="H60" s="266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267" t="s">
        <v>37</v>
      </c>
      <c r="D61" s="266"/>
      <c r="E61" s="265">
        <f>รายงานการใช้จ่าย!D20</f>
        <v>104000</v>
      </c>
      <c r="F61" s="266"/>
      <c r="G61" s="287"/>
      <c r="H61" s="26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267" t="s">
        <v>37</v>
      </c>
      <c r="D62" s="266"/>
      <c r="E62" s="265">
        <f>รายงานการใช้จ่าย!D21</f>
        <v>0</v>
      </c>
      <c r="F62" s="266"/>
      <c r="G62" s="265">
        <f>รายงานการใช้จ่าย!M21</f>
        <v>445182.80000000005</v>
      </c>
      <c r="H62" s="266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267" t="s">
        <v>37</v>
      </c>
      <c r="D63" s="266"/>
      <c r="E63" s="265">
        <f>รายงานการใช้จ่าย!D22</f>
        <v>0</v>
      </c>
      <c r="F63" s="266"/>
      <c r="G63" s="265">
        <f>รายงานการใช้จ่าย!M22</f>
        <v>4888.8599999999997</v>
      </c>
      <c r="H63" s="266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267" t="s">
        <v>37</v>
      </c>
      <c r="D64" s="266"/>
      <c r="E64" s="265">
        <f>รายงานการใช้จ่าย!D23</f>
        <v>0</v>
      </c>
      <c r="F64" s="266"/>
      <c r="G64" s="265">
        <f>รายงานการใช้จ่าย!M23</f>
        <v>5346.78</v>
      </c>
      <c r="H64" s="266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67" t="s">
        <v>37</v>
      </c>
      <c r="D65" s="266"/>
      <c r="E65" s="265">
        <f>รายงานการใช้จ่าย!D24</f>
        <v>0</v>
      </c>
      <c r="F65" s="266"/>
      <c r="G65" s="265">
        <f>รายงานการใช้จ่าย!M24</f>
        <v>6148.75</v>
      </c>
      <c r="H65" s="266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267" t="s">
        <v>37</v>
      </c>
      <c r="D66" s="266"/>
      <c r="E66" s="265">
        <f>รายงานการใช้จ่าย!D25</f>
        <v>0</v>
      </c>
      <c r="F66" s="266"/>
      <c r="G66" s="265">
        <f>รายงานการใช้จ่าย!M25</f>
        <v>36454</v>
      </c>
      <c r="H66" s="266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67" t="s">
        <v>37</v>
      </c>
      <c r="D67" s="266"/>
      <c r="E67" s="265">
        <f>รายงานการใช้จ่าย!D26</f>
        <v>86000</v>
      </c>
      <c r="F67" s="266"/>
      <c r="G67" s="265">
        <f>รายงานการใช้จ่าย!M26</f>
        <v>0</v>
      </c>
      <c r="H67" s="266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267" t="s">
        <v>37</v>
      </c>
      <c r="D68" s="266"/>
      <c r="E68" s="265">
        <f>รายงานการใช้จ่าย!D27</f>
        <v>240000</v>
      </c>
      <c r="F68" s="266"/>
      <c r="G68" s="265">
        <f>รายงานการใช้จ่าย!M27</f>
        <v>240000</v>
      </c>
      <c r="H68" s="266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267" t="s">
        <v>37</v>
      </c>
      <c r="D69" s="266"/>
      <c r="E69" s="265">
        <f>รายงานการใช้จ่าย!D28</f>
        <v>240000</v>
      </c>
      <c r="F69" s="266"/>
      <c r="G69" s="265">
        <f>รายงานการใช้จ่าย!M28</f>
        <v>240000</v>
      </c>
      <c r="H69" s="266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67" t="s">
        <v>37</v>
      </c>
      <c r="D70" s="266"/>
      <c r="E70" s="265">
        <f>รายงานการใช้จ่าย!D29</f>
        <v>7585</v>
      </c>
      <c r="F70" s="266"/>
      <c r="G70" s="265">
        <f>รายงานการใช้จ่าย!M29</f>
        <v>3360</v>
      </c>
      <c r="H70" s="26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67" t="s">
        <v>37</v>
      </c>
      <c r="D71" s="266"/>
      <c r="E71" s="265">
        <f>รายงานการใช้จ่าย!D30</f>
        <v>29320</v>
      </c>
      <c r="F71" s="266"/>
      <c r="G71" s="265">
        <f>รายงานการใช้จ่าย!M30</f>
        <v>10080</v>
      </c>
      <c r="H71" s="26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67" t="s">
        <v>37</v>
      </c>
      <c r="D72" s="266"/>
      <c r="E72" s="265">
        <f>รายงานการใช้จ่าย!D31</f>
        <v>323500</v>
      </c>
      <c r="F72" s="266"/>
      <c r="G72" s="265">
        <f>รายงานการใช้จ่าย!M31</f>
        <v>0</v>
      </c>
      <c r="H72" s="266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67" t="s">
        <v>37</v>
      </c>
      <c r="D73" s="266"/>
      <c r="E73" s="265">
        <f>รายงานการใช้จ่าย!D32</f>
        <v>86000</v>
      </c>
      <c r="F73" s="266"/>
      <c r="G73" s="265">
        <f>รายงานการใช้จ่าย!M32</f>
        <v>0</v>
      </c>
      <c r="H73" s="266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267" t="s">
        <v>37</v>
      </c>
      <c r="D74" s="266"/>
      <c r="E74" s="265">
        <f>รายงานการใช้จ่าย!D33</f>
        <v>36000</v>
      </c>
      <c r="F74" s="266"/>
      <c r="G74" s="265">
        <f>รายงานการใช้จ่าย!M33</f>
        <v>12000</v>
      </c>
      <c r="H74" s="26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267" t="s">
        <v>37</v>
      </c>
      <c r="D75" s="266"/>
      <c r="E75" s="265">
        <f>รายงานการใช้จ่าย!D34</f>
        <v>10000</v>
      </c>
      <c r="F75" s="266"/>
      <c r="G75" s="265">
        <f>รายงานการใช้จ่าย!M34</f>
        <v>6000</v>
      </c>
      <c r="H75" s="266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267" t="s">
        <v>37</v>
      </c>
      <c r="D76" s="266"/>
      <c r="E76" s="265">
        <f>รายงานการใช้จ่าย!D35</f>
        <v>2140</v>
      </c>
      <c r="F76" s="266"/>
      <c r="G76" s="265">
        <f>รายงานการใช้จ่าย!M35</f>
        <v>2140</v>
      </c>
      <c r="H76" s="266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67" t="s">
        <v>37</v>
      </c>
      <c r="D77" s="266"/>
      <c r="E77" s="265">
        <f>รายงานการใช้จ่าย!D36</f>
        <v>15000</v>
      </c>
      <c r="F77" s="266"/>
      <c r="G77" s="265">
        <f>รายงานการใช้จ่าย!M36</f>
        <v>15000</v>
      </c>
      <c r="H77" s="266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267" t="str">
        <f>รายงานการใช้จ่าย!C29</f>
        <v>ให้เจ้าหน้าที่การเงินทำการเบิก</v>
      </c>
      <c r="D78" s="266"/>
      <c r="E78" s="287"/>
      <c r="F78" s="266"/>
      <c r="G78" s="287"/>
      <c r="H78" s="266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267"/>
      <c r="D79" s="266"/>
      <c r="E79" s="265">
        <f>รายงานการใช้จ่าย!D37</f>
        <v>5839345</v>
      </c>
      <c r="F79" s="266"/>
      <c r="G79" s="265">
        <f>SUM(G47:H78)</f>
        <v>1571318.3900000001</v>
      </c>
      <c r="H79" s="266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274" t="s">
        <v>38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6" ht="22.5" customHeight="1" x14ac:dyDescent="0.7">
      <c r="A2" s="274" t="s">
        <v>29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6" ht="22.5" customHeight="1" x14ac:dyDescent="0.7">
      <c r="A3" s="276" t="s">
        <v>83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6" ht="22.5" customHeight="1" x14ac:dyDescent="0.7">
      <c r="A4" s="272" t="s">
        <v>3</v>
      </c>
      <c r="B4" s="272" t="s">
        <v>4</v>
      </c>
      <c r="C4" s="272" t="s">
        <v>30</v>
      </c>
      <c r="D4" s="289" t="s">
        <v>31</v>
      </c>
      <c r="E4" s="2"/>
      <c r="F4" s="268" t="s">
        <v>32</v>
      </c>
      <c r="G4" s="288"/>
      <c r="H4" s="288"/>
      <c r="I4" s="288"/>
      <c r="J4" s="288"/>
      <c r="K4" s="288"/>
      <c r="L4" s="288"/>
      <c r="M4" s="269"/>
      <c r="N4" s="272" t="s">
        <v>33</v>
      </c>
      <c r="O4" s="290" t="s">
        <v>34</v>
      </c>
    </row>
    <row r="5" spans="1:16" ht="22.5" customHeight="1" x14ac:dyDescent="0.7">
      <c r="A5" s="273"/>
      <c r="B5" s="273"/>
      <c r="C5" s="273"/>
      <c r="D5" s="27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73"/>
      <c r="O5" s="271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บ้านลาด-ผลการใช้จ่ายงบประมาณ 69</vt:lpstr>
      <vt:lpstr>แผนการใช้จ่าย</vt:lpstr>
      <vt:lpstr>รายงานการใช้จ่าย</vt:lpstr>
      <vt:lpstr>'บ้านลาด-ผลการใช้จ่ายงบประมาณ 69'!Print_Area</vt:lpstr>
      <vt:lpstr>'บ้านลาด-ผลการใช้จ่ายงบประมาณ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เมืองขวัญใจ</cp:lastModifiedBy>
  <cp:lastPrinted>2026-04-28T02:43:05Z</cp:lastPrinted>
  <dcterms:created xsi:type="dcterms:W3CDTF">2024-01-10T07:59:11Z</dcterms:created>
  <dcterms:modified xsi:type="dcterms:W3CDTF">2026-04-30T03:43:56Z</dcterms:modified>
</cp:coreProperties>
</file>