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B\Desktop\012\"/>
    </mc:Choice>
  </mc:AlternateContent>
  <xr:revisionPtr revIDLastSave="0" documentId="13_ncr:1_{B5D3BB0E-596A-45FA-B0BE-19BC9C243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ใช้จ่ายงบประมาณ 67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'ผลการใช้จ่ายงบประมาณ 67'!$A$1:$H$64</definedName>
    <definedName name="_xlnm.Print_Titles" localSheetId="0">'ผลการใช้จ่ายงบประมาณ 67'!$1:$7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E10" i="5" l="1"/>
  <c r="E11" i="5" s="1"/>
  <c r="E12" i="5" s="1"/>
  <c r="F12" i="5" s="1"/>
  <c r="E9" i="5"/>
  <c r="E8" i="5" s="1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D36" i="5"/>
  <c r="D37" i="5"/>
  <c r="G49" i="5" l="1"/>
  <c r="F9" i="5"/>
  <c r="F8" i="5" s="1"/>
  <c r="D9" i="5"/>
  <c r="D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50" i="5"/>
  <c r="G51" i="5"/>
  <c r="G52" i="5"/>
  <c r="G53" i="5"/>
  <c r="G54" i="5"/>
  <c r="G55" i="5"/>
  <c r="G56" i="5"/>
  <c r="L53" i="5"/>
  <c r="L52" i="5"/>
  <c r="L48" i="5"/>
  <c r="L44" i="5"/>
  <c r="L43" i="5"/>
  <c r="L39" i="5"/>
  <c r="L38" i="5"/>
  <c r="L35" i="5"/>
  <c r="L32" i="5"/>
  <c r="L26" i="5"/>
  <c r="L25" i="5"/>
  <c r="L24" i="5"/>
  <c r="L23" i="5"/>
  <c r="L22" i="5"/>
  <c r="L21" i="5"/>
  <c r="L20" i="5"/>
  <c r="L19" i="5"/>
  <c r="L18" i="5"/>
  <c r="L17" i="5"/>
  <c r="L16" i="5"/>
  <c r="L15" i="5"/>
  <c r="K14" i="5"/>
  <c r="L14" i="5" s="1"/>
  <c r="L13" i="5"/>
  <c r="G8" i="5" l="1"/>
  <c r="G9" i="5"/>
  <c r="D57" i="5"/>
  <c r="F57" i="5" l="1"/>
  <c r="E57" i="5"/>
  <c r="G57" i="5" s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N19" i="2" s="1"/>
  <c r="I60" i="1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P11" i="2" s="1"/>
  <c r="C11" i="2"/>
  <c r="O10" i="2"/>
  <c r="M10" i="2"/>
  <c r="P10" i="2" s="1"/>
  <c r="C10" i="2"/>
  <c r="O9" i="2"/>
  <c r="M9" i="2"/>
  <c r="N9" i="2" s="1"/>
  <c r="I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G47" i="1" s="1"/>
  <c r="C6" i="2"/>
  <c r="E79" i="1"/>
  <c r="G77" i="1"/>
  <c r="E77" i="1"/>
  <c r="E76" i="1"/>
  <c r="E75" i="1"/>
  <c r="E74" i="1"/>
  <c r="G73" i="1"/>
  <c r="E73" i="1"/>
  <c r="E72" i="1"/>
  <c r="E71" i="1"/>
  <c r="G70" i="1"/>
  <c r="E70" i="1"/>
  <c r="G69" i="1"/>
  <c r="E69" i="1"/>
  <c r="E68" i="1"/>
  <c r="E67" i="1"/>
  <c r="I66" i="1"/>
  <c r="G66" i="1"/>
  <c r="E66" i="1"/>
  <c r="I65" i="1"/>
  <c r="E65" i="1"/>
  <c r="I64" i="1"/>
  <c r="G64" i="1"/>
  <c r="E64" i="1"/>
  <c r="I63" i="1"/>
  <c r="E63" i="1"/>
  <c r="I62" i="1"/>
  <c r="E62" i="1"/>
  <c r="E61" i="1"/>
  <c r="E60" i="1"/>
  <c r="G59" i="1"/>
  <c r="E59" i="1"/>
  <c r="E58" i="1"/>
  <c r="E57" i="1"/>
  <c r="E56" i="1"/>
  <c r="G55" i="1"/>
  <c r="E55" i="1"/>
  <c r="G54" i="1"/>
  <c r="E54" i="1"/>
  <c r="G53" i="1"/>
  <c r="E53" i="1"/>
  <c r="E52" i="1"/>
  <c r="G51" i="1"/>
  <c r="E51" i="1"/>
  <c r="E50" i="1"/>
  <c r="G49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8" i="1" l="1"/>
  <c r="G57" i="1"/>
  <c r="P35" i="2"/>
  <c r="G76" i="1"/>
  <c r="G74" i="1"/>
  <c r="G50" i="1"/>
  <c r="G48" i="1"/>
  <c r="N15" i="2"/>
  <c r="I56" i="1" s="1"/>
  <c r="G60" i="1"/>
  <c r="N7" i="2"/>
  <c r="I48" i="1" s="1"/>
  <c r="N13" i="2"/>
  <c r="I54" i="1" s="1"/>
  <c r="N17" i="2"/>
  <c r="I58" i="1" s="1"/>
  <c r="N33" i="2"/>
  <c r="I74" i="1" s="1"/>
  <c r="G58" i="1"/>
  <c r="N11" i="2"/>
  <c r="I52" i="1" s="1"/>
  <c r="G52" i="1"/>
  <c r="G72" i="1"/>
  <c r="P9" i="2"/>
  <c r="P15" i="2"/>
  <c r="P19" i="2"/>
  <c r="N29" i="2"/>
  <c r="I70" i="1" s="1"/>
  <c r="P31" i="2"/>
  <c r="G62" i="1"/>
  <c r="P6" i="2"/>
  <c r="N6" i="2"/>
  <c r="N20" i="2"/>
  <c r="I61" i="1" s="1"/>
  <c r="P27" i="2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<sst xmlns="http://schemas.openxmlformats.org/spreadsheetml/2006/main" count="503" uniqueCount="178">
  <si>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</si>
  <si>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</si>
  <si>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</si>
  <si>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</si>
  <si>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</si>
  <si>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</si>
  <si>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</si>
  <si>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</si>
  <si>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</si>
  <si>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</si>
  <si>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</si>
  <si>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</si>
  <si>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</si>
  <si>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</si>
  <si>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</si>
  <si>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</si>
  <si>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</si>
  <si>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</si>
  <si>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</si>
  <si>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</si>
  <si>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</si>
  <si>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</si>
  <si>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</si>
  <si>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</si>
  <si>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</si>
  <si>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</si>
  <si>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</si>
  <si>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</si>
  <si>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</si>
  <si>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</si>
  <si>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</si>
  <si>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</si>
  <si>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</si>
  <si>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</si>
  <si>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</si>
  <si>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</si>
  <si>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</si>
  <si>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</si>
  <si>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</si>
  <si>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</si>
  <si>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</si>
  <si>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</si>
  <si>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</si>
  <si>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</si>
  <si>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</si>
  <si>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</si>
  <si>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</si>
  <si>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</si>
  <si>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</si>
  <si>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</si>
  <si>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</si>
  <si>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</si>
  <si>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</si>
  <si>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</si>
  <si>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</si>
  <si>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</si>
  <si>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</si>
  <si>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</si>
  <si>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</si>
  <si>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</si>
  <si>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</si>
  <si>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</si>
  <si>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</si>
  <si>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</si>
  <si>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</si>
  <si>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</si>
  <si>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</si>
  <si>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</si>
  <si>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</si>
  <si>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</si>
  <si>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</si>
  <si>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</si>
  <si>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</si>
  <si>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</si>
  <si>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</si>
  <si>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</si>
  <si>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</si>
  <si>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</si>
  <si>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</si>
  <si>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</si>
  <si>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</si>
  <si>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</si>
  <si>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</si>
  <si>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</si>
  <si>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</si>
  <si>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</si>
  <si>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</si>
  <si>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</si>
  <si>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</si>
  <si>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</si>
  <si>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</si>
  <si>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</si>
  <si>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</si>
  <si>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</si>
  <si>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</si>
  <si>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</si>
  <si>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</si>
  <si>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</si>
  <si>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</si>
  <si>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</si>
  <si>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</si>
  <si>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</si>
  <si>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</si>
  <si>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</si>
  <si>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</si>
  <si>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</si>
  <si>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</si>
  <si>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</si>
  <si>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</si>
  <si>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>สามารถจับกุมผู้ต้องหาตามหมายจับเพื่อนำมา
ดำเนินคดีตามกฎหมาย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</si>
  <si>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</si>
  <si>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>สถานีตำรวจมีความสะอาด พร้อมบริการประชาชน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</si>
  <si>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</si>
  <si>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</si>
  <si>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>ออกตรวจ รักษาความปลอดภัยในชีวิต ทรัพย์สิน
ของประชาชน เป็นไปอย่างมีประสิทธิภาพ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</si>
  <si>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</si>
  <si>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>ผู้ต้องหาได้รับการจัดเลี้ยงอาหารทุกมื้อตามระเบียบ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</si>
  <si>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</si>
  <si>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</si>
  <si>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>หัวหน้าหน่วยสามารถแก้ไขปัญหาได้
อย่างมีประสิทธิภาพ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</si>
  <si>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</si>
  <si>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</si>
  <si>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</si>
  <si>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</si>
  <si>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</si>
  <si>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</si>
  <si>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โครงการการศึกษาเพื่อต่อต้านการใช้ยาเสพติดในนักเรียน( D.A.R.E. 
ประเทศไทย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</si>
  <si>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</si>
  <si>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</si>
  <si>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 xml:space="preserve">     1. โครงการตำรวจประสานโรงเรียน (1 ตำรวจ 1 โรงเรียน) 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</si>
  <si>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</si>
  <si>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</si>
  <si>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</si>
  <si>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</si>
  <si>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</si>
  <si>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</si>
  <si>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</si>
  <si>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</si>
  <si>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</si>
  <si>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</si>
  <si>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</si>
  <si>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</si>
  <si>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</si>
  <si>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</si>
  <si>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</si>
  <si>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</si>
  <si>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</si>
  <si>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</si>
  <si>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ผลการดำเนินการ</t>
  </si>
  <si>
    <t>คงเหลือ</t>
  </si>
  <si>
    <t>ผลการเบิกจ่าย
คิดเห็นร้อยละ</t>
  </si>
  <si>
    <t>ปัญหา/
อุปสรรค/
แนวทางการแก้ไข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</si>
  <si>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</si>
  <si>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</si>
  <si>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</si>
  <si>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</si>
  <si>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</si>
  <si>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</si>
  <si>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ยังไม่มีการเบิกจ่าย</t>
  </si>
  <si>
    <t xml:space="preserve"> - เบิกจ่ายครบถ้วน</t>
  </si>
  <si>
    <t xml:space="preserve"> - เบิกจ่ายช่วงเทศกาลปีใหม่ 2567</t>
  </si>
  <si>
    <t xml:space="preserve"> - เบิกค่าตอบแทนให้เป็นค่าตอบแทน</t>
  </si>
  <si>
    <t xml:space="preserve"> - เบิกจ่ายค่าตอบแทน</t>
  </si>
  <si>
    <t xml:space="preserve"> - เบิกเป็นค่าใช้จ่ายในการส่งหมายเรียกพยาน</t>
  </si>
  <si>
    <t>รวม  ๙  รายการ  เป็นเงินทั้งสิ้น</t>
  </si>
  <si>
    <t xml:space="preserve"> - เบิกจ่ายค่าตอบแทนการปฏิบัติงานนอกเวลาราชการ</t>
  </si>
  <si>
    <t>รายงานผลการใช้จ่ายงบประมาณ สถานีตำรวจภูธรบ้านลาด</t>
  </si>
  <si>
    <t xml:space="preserve"> - มีการเบิกจ่ายงบประมาณแล้ว </t>
  </si>
  <si>
    <t xml:space="preserve"> - เบิกจ่ายแล้ว </t>
  </si>
  <si>
    <t>สว.อก.สภ.บ้านลาด</t>
  </si>
  <si>
    <t>ผกก.สภ.บ้านลาด</t>
  </si>
  <si>
    <t>( ศรศวัส มิลินทจินดา )</t>
  </si>
  <si>
    <t xml:space="preserve">             ว่าที่ พ.ต.ต.</t>
  </si>
  <si>
    <t>ว่าที่ พ.ต.อ.</t>
  </si>
  <si>
    <t>( จักรพัฒน์ จันทร์เที่ยง )</t>
  </si>
  <si>
    <t>ประจำปีงบประมาณ พ.ศ. 2568 ไตรมาสที่ 1 - 2</t>
  </si>
  <si>
    <t xml:space="preserve">การจัดสรรงบประมาณรายจ่ายประจำปีงบประมาณ พ.ศ. 2568 (ไปพลางก่อน) ระหว่างวันที่ 1 ตุลาคม 2567 - 18 มีนาคม 2567 รวม 6 เดือน </t>
  </si>
  <si>
    <t xml:space="preserve"> ข้อมูล ณ วันที่ 18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</si>
</sst>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30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5" fillId="0" borderId="0" xfId="0" applyFont="1"/>
    <xf numFmtId="4" fontId="10" fillId="5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4" fontId="16" fillId="0" borderId="9" xfId="0" applyNumberFormat="1" applyFont="1" applyBorder="1" applyAlignment="1">
      <alignment vertical="top"/>
    </xf>
    <xf numFmtId="43" fontId="16" fillId="0" borderId="19" xfId="1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9" xfId="0" applyFont="1" applyBorder="1" applyAlignment="1">
      <alignment vertical="top" wrapText="1"/>
    </xf>
    <xf numFmtId="0" fontId="17" fillId="0" borderId="21" xfId="0" applyFont="1" applyBorder="1" applyAlignment="1">
      <alignment vertical="top"/>
    </xf>
    <xf numFmtId="43" fontId="12" fillId="0" borderId="19" xfId="1" applyFont="1" applyFill="1" applyBorder="1" applyAlignment="1">
      <alignment vertical="top"/>
    </xf>
    <xf numFmtId="0" fontId="19" fillId="0" borderId="0" xfId="0" applyFont="1" applyAlignment="1">
      <alignment vertical="center"/>
    </xf>
    <xf numFmtId="0" fontId="18" fillId="6" borderId="0" xfId="0" applyFont="1" applyFill="1" applyAlignment="1">
      <alignment vertical="top"/>
    </xf>
    <xf numFmtId="0" fontId="15" fillId="0" borderId="9" xfId="0" applyFont="1" applyBorder="1" applyAlignment="1">
      <alignment horizontal="center" vertical="top"/>
    </xf>
    <xf numFmtId="0" fontId="15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vertical="top" wrapText="1"/>
    </xf>
    <xf numFmtId="4" fontId="15" fillId="0" borderId="9" xfId="0" applyNumberFormat="1" applyFont="1" applyBorder="1" applyAlignment="1">
      <alignment vertical="top"/>
    </xf>
    <xf numFmtId="0" fontId="15" fillId="6" borderId="19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5" fillId="6" borderId="8" xfId="0" applyFont="1" applyFill="1" applyBorder="1" applyAlignment="1">
      <alignment horizontal="center" vertical="top"/>
    </xf>
    <xf numFmtId="0" fontId="15" fillId="6" borderId="8" xfId="0" applyFont="1" applyFill="1" applyBorder="1" applyAlignment="1">
      <alignment vertical="top"/>
    </xf>
    <xf numFmtId="0" fontId="15" fillId="6" borderId="8" xfId="0" applyFont="1" applyFill="1" applyBorder="1" applyAlignment="1">
      <alignment horizontal="center"/>
    </xf>
    <xf numFmtId="0" fontId="15" fillId="6" borderId="8" xfId="0" applyFont="1" applyFill="1" applyBorder="1"/>
    <xf numFmtId="0" fontId="15" fillId="6" borderId="9" xfId="0" applyFont="1" applyFill="1" applyBorder="1" applyAlignment="1">
      <alignment horizontal="left" vertical="top"/>
    </xf>
    <xf numFmtId="0" fontId="15" fillId="6" borderId="9" xfId="0" applyFont="1" applyFill="1" applyBorder="1" applyAlignment="1">
      <alignment horizontal="left" vertical="top" wrapText="1"/>
    </xf>
    <xf numFmtId="0" fontId="15" fillId="6" borderId="9" xfId="0" applyFont="1" applyFill="1" applyBorder="1" applyAlignment="1">
      <alignment horizontal="center" vertical="top"/>
    </xf>
    <xf numFmtId="0" fontId="15" fillId="6" borderId="9" xfId="0" applyFont="1" applyFill="1" applyBorder="1" applyAlignment="1">
      <alignment vertical="top" wrapText="1"/>
    </xf>
    <xf numFmtId="0" fontId="15" fillId="6" borderId="23" xfId="0" applyFont="1" applyFill="1" applyBorder="1" applyAlignment="1">
      <alignment vertical="top" wrapText="1"/>
    </xf>
    <xf numFmtId="0" fontId="15" fillId="6" borderId="22" xfId="0" applyFont="1" applyFill="1" applyBorder="1" applyAlignment="1">
      <alignment horizontal="center" vertical="top"/>
    </xf>
    <xf numFmtId="0" fontId="15" fillId="6" borderId="22" xfId="0" applyFont="1" applyFill="1" applyBorder="1" applyAlignment="1">
      <alignment vertical="top"/>
    </xf>
    <xf numFmtId="0" fontId="15" fillId="6" borderId="22" xfId="0" applyFont="1" applyFill="1" applyBorder="1" applyAlignment="1">
      <alignment vertical="top" wrapText="1"/>
    </xf>
    <xf numFmtId="43" fontId="15" fillId="6" borderId="22" xfId="0" applyNumberFormat="1" applyFont="1" applyFill="1" applyBorder="1" applyAlignment="1">
      <alignment vertical="top"/>
    </xf>
    <xf numFmtId="0" fontId="15" fillId="6" borderId="19" xfId="0" applyFont="1" applyFill="1" applyBorder="1" applyAlignment="1">
      <alignment vertical="center" wrapText="1"/>
    </xf>
    <xf numFmtId="4" fontId="15" fillId="6" borderId="19" xfId="0" applyNumberFormat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vertical="top" wrapText="1"/>
    </xf>
    <xf numFmtId="4" fontId="12" fillId="0" borderId="8" xfId="0" applyNumberFormat="1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15" fillId="6" borderId="9" xfId="0" applyFont="1" applyFill="1" applyBorder="1" applyAlignment="1">
      <alignment vertical="top"/>
    </xf>
    <xf numFmtId="43" fontId="15" fillId="6" borderId="19" xfId="1" applyFont="1" applyFill="1" applyBorder="1" applyAlignment="1">
      <alignment vertical="center"/>
    </xf>
    <xf numFmtId="43" fontId="12" fillId="0" borderId="19" xfId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top"/>
    </xf>
    <xf numFmtId="0" fontId="15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0" fontId="20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/>
    <xf numFmtId="0" fontId="12" fillId="0" borderId="1" xfId="0" applyFont="1" applyBorder="1"/>
    <xf numFmtId="43" fontId="4" fillId="7" borderId="0" xfId="1" applyFont="1" applyFill="1" applyAlignment="1"/>
    <xf numFmtId="0" fontId="4" fillId="7" borderId="0" xfId="0" applyFont="1" applyFill="1"/>
    <xf numFmtId="0" fontId="20" fillId="7" borderId="2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vertical="center"/>
    </xf>
    <xf numFmtId="43" fontId="20" fillId="7" borderId="19" xfId="1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vertical="top"/>
    </xf>
    <xf numFmtId="0" fontId="15" fillId="7" borderId="22" xfId="0" applyFont="1" applyFill="1" applyBorder="1" applyAlignment="1">
      <alignment vertical="top" wrapText="1"/>
    </xf>
    <xf numFmtId="43" fontId="18" fillId="7" borderId="19" xfId="1" applyFont="1" applyFill="1" applyBorder="1" applyAlignment="1">
      <alignment horizontal="center" vertical="top"/>
    </xf>
    <xf numFmtId="0" fontId="18" fillId="7" borderId="19" xfId="0" applyFont="1" applyFill="1" applyBorder="1" applyAlignment="1">
      <alignment horizontal="center" vertical="top"/>
    </xf>
    <xf numFmtId="0" fontId="15" fillId="7" borderId="19" xfId="0" applyFont="1" applyFill="1" applyBorder="1" applyAlignment="1">
      <alignment vertical="center"/>
    </xf>
    <xf numFmtId="43" fontId="18" fillId="7" borderId="19" xfId="1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center"/>
    </xf>
    <xf numFmtId="43" fontId="19" fillId="7" borderId="19" xfId="1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top"/>
    </xf>
    <xf numFmtId="0" fontId="12" fillId="7" borderId="26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/>
    </xf>
    <xf numFmtId="0" fontId="12" fillId="7" borderId="23" xfId="0" applyFont="1" applyFill="1" applyBorder="1" applyAlignment="1">
      <alignment horizontal="left" vertical="top" wrapText="1"/>
    </xf>
    <xf numFmtId="0" fontId="12" fillId="7" borderId="9" xfId="0" applyFont="1" applyFill="1" applyBorder="1" applyAlignment="1">
      <alignment horizontal="center" vertical="top"/>
    </xf>
    <xf numFmtId="0" fontId="15" fillId="7" borderId="9" xfId="0" applyFont="1" applyFill="1" applyBorder="1" applyAlignment="1">
      <alignment horizontal="center" vertical="top"/>
    </xf>
    <xf numFmtId="0" fontId="15" fillId="7" borderId="23" xfId="0" applyFont="1" applyFill="1" applyBorder="1" applyAlignment="1">
      <alignment vertical="top" wrapText="1"/>
    </xf>
    <xf numFmtId="0" fontId="12" fillId="7" borderId="19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 vertical="top"/>
    </xf>
    <xf numFmtId="0" fontId="15" fillId="7" borderId="26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/>
    </xf>
    <xf numFmtId="0" fontId="15" fillId="7" borderId="26" xfId="0" applyFont="1" applyFill="1" applyBorder="1" applyAlignment="1">
      <alignment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vertical="center"/>
    </xf>
    <xf numFmtId="43" fontId="15" fillId="7" borderId="19" xfId="1" applyFont="1" applyFill="1" applyBorder="1"/>
    <xf numFmtId="0" fontId="15" fillId="7" borderId="19" xfId="0" applyFont="1" applyFill="1" applyBorder="1"/>
    <xf numFmtId="0" fontId="2" fillId="7" borderId="0" xfId="0" applyFont="1" applyFill="1" applyAlignment="1">
      <alignment horizontal="center" vertical="center"/>
    </xf>
    <xf numFmtId="43" fontId="4" fillId="7" borderId="0" xfId="1" applyFont="1" applyFill="1"/>
    <xf numFmtId="0" fontId="4" fillId="7" borderId="0" xfId="0" applyFont="1" applyFill="1" applyAlignment="1">
      <alignment horizontal="center"/>
    </xf>
    <xf numFmtId="0" fontId="21" fillId="7" borderId="0" xfId="0" applyFont="1" applyFill="1"/>
    <xf numFmtId="43" fontId="12" fillId="7" borderId="19" xfId="1" applyFont="1" applyFill="1" applyBorder="1"/>
    <xf numFmtId="43" fontId="12" fillId="7" borderId="19" xfId="0" applyNumberFormat="1" applyFont="1" applyFill="1" applyBorder="1"/>
    <xf numFmtId="43" fontId="12" fillId="0" borderId="8" xfId="1" applyFont="1" applyBorder="1" applyAlignment="1">
      <alignment horizontal="right" vertical="top"/>
    </xf>
    <xf numFmtId="43" fontId="12" fillId="0" borderId="9" xfId="1" applyFont="1" applyBorder="1" applyAlignment="1">
      <alignment horizontal="center" vertical="top"/>
    </xf>
    <xf numFmtId="2" fontId="12" fillId="0" borderId="9" xfId="1" applyNumberFormat="1" applyFont="1" applyBorder="1" applyAlignment="1">
      <alignment horizontal="right" vertical="top"/>
    </xf>
    <xf numFmtId="43" fontId="12" fillId="7" borderId="19" xfId="1" applyFont="1" applyFill="1" applyBorder="1" applyAlignment="1">
      <alignment vertical="top"/>
    </xf>
    <xf numFmtId="43" fontId="12" fillId="7" borderId="19" xfId="0" applyNumberFormat="1" applyFont="1" applyFill="1" applyBorder="1" applyAlignment="1">
      <alignment vertical="top"/>
    </xf>
    <xf numFmtId="43" fontId="15" fillId="6" borderId="9" xfId="1" applyFont="1" applyFill="1" applyBorder="1" applyAlignment="1">
      <alignment horizontal="center" vertical="top"/>
    </xf>
    <xf numFmtId="43" fontId="15" fillId="0" borderId="9" xfId="1" applyFont="1" applyFill="1" applyBorder="1" applyAlignment="1">
      <alignment horizontal="center" vertical="top"/>
    </xf>
    <xf numFmtId="0" fontId="16" fillId="7" borderId="9" xfId="0" applyFont="1" applyFill="1" applyBorder="1" applyAlignment="1">
      <alignment horizontal="center" vertical="top"/>
    </xf>
    <xf numFmtId="43" fontId="16" fillId="7" borderId="19" xfId="1" applyFont="1" applyFill="1" applyBorder="1" applyAlignment="1">
      <alignment vertical="top"/>
    </xf>
    <xf numFmtId="43" fontId="16" fillId="7" borderId="19" xfId="0" applyNumberFormat="1" applyFont="1" applyFill="1" applyBorder="1" applyAlignment="1">
      <alignment vertical="top"/>
    </xf>
    <xf numFmtId="43" fontId="16" fillId="0" borderId="19" xfId="1" applyFont="1" applyFill="1" applyBorder="1" applyAlignment="1">
      <alignment vertical="top"/>
    </xf>
    <xf numFmtId="0" fontId="25" fillId="0" borderId="28" xfId="0" applyFont="1" applyBorder="1" applyAlignment="1">
      <alignment vertical="center"/>
    </xf>
    <xf numFmtId="0" fontId="24" fillId="6" borderId="22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24" fillId="6" borderId="9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vertical="center"/>
    </xf>
    <xf numFmtId="0" fontId="16" fillId="0" borderId="19" xfId="0" applyFont="1" applyBorder="1" applyAlignment="1">
      <alignment vertical="top"/>
    </xf>
    <xf numFmtId="0" fontId="24" fillId="0" borderId="9" xfId="0" applyFont="1" applyBorder="1" applyAlignment="1">
      <alignment horizontal="center" vertical="top"/>
    </xf>
    <xf numFmtId="0" fontId="24" fillId="0" borderId="19" xfId="0" applyFont="1" applyBorder="1" applyAlignment="1">
      <alignment vertical="center"/>
    </xf>
    <xf numFmtId="0" fontId="24" fillId="5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12" fillId="0" borderId="0" xfId="0" applyFont="1" applyAlignment="1">
      <alignment vertical="top"/>
    </xf>
    <xf numFmtId="43" fontId="12" fillId="0" borderId="9" xfId="1" applyFont="1" applyBorder="1" applyAlignment="1">
      <alignment horizontal="right" vertical="top"/>
    </xf>
    <xf numFmtId="43" fontId="15" fillId="7" borderId="19" xfId="1" applyFont="1" applyFill="1" applyBorder="1" applyAlignment="1">
      <alignment vertical="top"/>
    </xf>
    <xf numFmtId="43" fontId="15" fillId="7" borderId="19" xfId="0" applyNumberFormat="1" applyFont="1" applyFill="1" applyBorder="1" applyAlignment="1">
      <alignment vertical="top"/>
    </xf>
    <xf numFmtId="0" fontId="15" fillId="6" borderId="0" xfId="0" applyFont="1" applyFill="1" applyAlignment="1">
      <alignment vertical="top"/>
    </xf>
    <xf numFmtId="43" fontId="15" fillId="7" borderId="19" xfId="1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5" fillId="7" borderId="19" xfId="1" applyFont="1" applyFill="1" applyBorder="1" applyAlignment="1">
      <alignment horizontal="center" vertical="top"/>
    </xf>
    <xf numFmtId="0" fontId="15" fillId="7" borderId="19" xfId="0" applyFont="1" applyFill="1" applyBorder="1" applyAlignment="1">
      <alignment horizontal="center" vertical="top"/>
    </xf>
    <xf numFmtId="43" fontId="15" fillId="7" borderId="19" xfId="0" applyNumberFormat="1" applyFont="1" applyFill="1" applyBorder="1"/>
    <xf numFmtId="0" fontId="15" fillId="6" borderId="0" xfId="0" applyFont="1" applyFill="1"/>
    <xf numFmtId="2" fontId="15" fillId="0" borderId="8" xfId="0" applyNumberFormat="1" applyFont="1" applyBorder="1" applyAlignment="1">
      <alignment horizontal="right" vertical="top"/>
    </xf>
    <xf numFmtId="43" fontId="15" fillId="6" borderId="19" xfId="1" applyFont="1" applyFill="1" applyBorder="1" applyAlignment="1">
      <alignment vertical="top"/>
    </xf>
    <xf numFmtId="43" fontId="15" fillId="6" borderId="19" xfId="0" applyNumberFormat="1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24" fillId="6" borderId="9" xfId="0" applyFont="1" applyFill="1" applyBorder="1" applyAlignment="1">
      <alignment horizontal="left" vertical="top" wrapText="1"/>
    </xf>
    <xf numFmtId="0" fontId="24" fillId="6" borderId="9" xfId="0" applyFont="1" applyFill="1" applyBorder="1" applyAlignment="1">
      <alignment vertical="top" wrapText="1"/>
    </xf>
    <xf numFmtId="4" fontId="24" fillId="6" borderId="9" xfId="0" applyNumberFormat="1" applyFont="1" applyFill="1" applyBorder="1" applyAlignment="1">
      <alignment vertical="top"/>
    </xf>
    <xf numFmtId="43" fontId="24" fillId="6" borderId="9" xfId="1" applyFont="1" applyFill="1" applyBorder="1" applyAlignment="1">
      <alignment horizontal="center" vertical="top"/>
    </xf>
    <xf numFmtId="0" fontId="24" fillId="7" borderId="9" xfId="0" applyFont="1" applyFill="1" applyBorder="1" applyAlignment="1">
      <alignment horizontal="center" vertical="top"/>
    </xf>
    <xf numFmtId="0" fontId="24" fillId="7" borderId="23" xfId="0" applyFont="1" applyFill="1" applyBorder="1" applyAlignment="1">
      <alignment vertical="top" wrapText="1"/>
    </xf>
    <xf numFmtId="43" fontId="24" fillId="7" borderId="19" xfId="1" applyFont="1" applyFill="1" applyBorder="1" applyAlignment="1">
      <alignment vertical="top"/>
    </xf>
    <xf numFmtId="43" fontId="24" fillId="7" borderId="19" xfId="0" applyNumberFormat="1" applyFont="1" applyFill="1" applyBorder="1" applyAlignment="1">
      <alignment vertical="top"/>
    </xf>
    <xf numFmtId="0" fontId="24" fillId="6" borderId="0" xfId="0" applyFont="1" applyFill="1" applyAlignment="1">
      <alignment vertical="top"/>
    </xf>
    <xf numFmtId="0" fontId="28" fillId="6" borderId="21" xfId="0" applyFont="1" applyFill="1" applyBorder="1" applyAlignment="1">
      <alignment vertical="top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vertical="top" wrapText="1"/>
    </xf>
    <xf numFmtId="43" fontId="24" fillId="0" borderId="9" xfId="1" applyFont="1" applyFill="1" applyBorder="1" applyAlignment="1">
      <alignment horizontal="center" vertical="top"/>
    </xf>
    <xf numFmtId="0" fontId="24" fillId="0" borderId="0" xfId="0" applyFont="1" applyAlignment="1">
      <alignment vertical="top"/>
    </xf>
    <xf numFmtId="0" fontId="28" fillId="0" borderId="21" xfId="0" applyFont="1" applyBorder="1" applyAlignment="1">
      <alignment vertical="top"/>
    </xf>
    <xf numFmtId="0" fontId="16" fillId="7" borderId="23" xfId="0" applyFont="1" applyFill="1" applyBorder="1" applyAlignment="1">
      <alignment vertical="top" wrapText="1"/>
    </xf>
    <xf numFmtId="0" fontId="17" fillId="0" borderId="20" xfId="0" applyFont="1" applyBorder="1" applyAlignment="1">
      <alignment vertical="top"/>
    </xf>
    <xf numFmtId="0" fontId="24" fillId="6" borderId="9" xfId="0" applyFont="1" applyFill="1" applyBorder="1" applyAlignment="1">
      <alignment horizontal="left" vertical="top"/>
    </xf>
    <xf numFmtId="2" fontId="24" fillId="6" borderId="9" xfId="1" applyNumberFormat="1" applyFont="1" applyFill="1" applyBorder="1" applyAlignment="1">
      <alignment horizontal="right" vertical="top"/>
    </xf>
    <xf numFmtId="43" fontId="24" fillId="6" borderId="9" xfId="1" applyFont="1" applyFill="1" applyBorder="1" applyAlignment="1">
      <alignment horizontal="right" vertical="top"/>
    </xf>
    <xf numFmtId="4" fontId="24" fillId="0" borderId="9" xfId="0" applyNumberFormat="1" applyFont="1" applyBorder="1" applyAlignment="1">
      <alignment vertical="top"/>
    </xf>
    <xf numFmtId="2" fontId="24" fillId="0" borderId="9" xfId="1" applyNumberFormat="1" applyFont="1" applyFill="1" applyBorder="1" applyAlignment="1">
      <alignment horizontal="right" vertical="top"/>
    </xf>
    <xf numFmtId="43" fontId="24" fillId="0" borderId="9" xfId="1" applyFont="1" applyFill="1" applyBorder="1" applyAlignment="1">
      <alignment horizontal="right" vertical="top"/>
    </xf>
    <xf numFmtId="0" fontId="17" fillId="0" borderId="22" xfId="0" applyFont="1" applyBorder="1" applyAlignment="1">
      <alignment vertical="top"/>
    </xf>
    <xf numFmtId="0" fontId="24" fillId="6" borderId="0" xfId="0" applyFont="1" applyFill="1" applyAlignment="1">
      <alignment vertical="top" wrapText="1"/>
    </xf>
    <xf numFmtId="0" fontId="24" fillId="6" borderId="19" xfId="0" applyFont="1" applyFill="1" applyBorder="1" applyAlignment="1">
      <alignment vertical="center" wrapText="1"/>
    </xf>
    <xf numFmtId="43" fontId="24" fillId="6" borderId="19" xfId="1" applyFont="1" applyFill="1" applyBorder="1" applyAlignment="1">
      <alignment vertical="center"/>
    </xf>
    <xf numFmtId="0" fontId="24" fillId="7" borderId="19" xfId="0" applyFont="1" applyFill="1" applyBorder="1" applyAlignment="1">
      <alignment vertical="center"/>
    </xf>
    <xf numFmtId="43" fontId="24" fillId="7" borderId="19" xfId="1" applyFont="1" applyFill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/>
    </xf>
    <xf numFmtId="0" fontId="24" fillId="6" borderId="0" xfId="0" applyFont="1" applyFill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vertical="center" wrapText="1"/>
    </xf>
    <xf numFmtId="43" fontId="24" fillId="0" borderId="19" xfId="1" applyFont="1" applyFill="1" applyBorder="1" applyAlignment="1">
      <alignment vertical="center"/>
    </xf>
    <xf numFmtId="43" fontId="24" fillId="0" borderId="19" xfId="1" applyFont="1" applyBorder="1" applyAlignment="1">
      <alignment vertical="center"/>
    </xf>
    <xf numFmtId="0" fontId="24" fillId="0" borderId="0" xfId="0" applyFont="1" applyAlignment="1">
      <alignment vertical="center"/>
    </xf>
    <xf numFmtId="0" fontId="16" fillId="0" borderId="19" xfId="0" applyFont="1" applyBorder="1" applyAlignment="1">
      <alignment horizontal="center" vertical="top"/>
    </xf>
    <xf numFmtId="0" fontId="16" fillId="0" borderId="19" xfId="0" applyFont="1" applyBorder="1" applyAlignment="1">
      <alignment vertical="top" wrapText="1"/>
    </xf>
    <xf numFmtId="0" fontId="16" fillId="7" borderId="19" xfId="0" applyFont="1" applyFill="1" applyBorder="1" applyAlignment="1">
      <alignment vertical="top" wrapText="1"/>
    </xf>
    <xf numFmtId="43" fontId="16" fillId="7" borderId="19" xfId="1" applyFont="1" applyFill="1" applyBorder="1" applyAlignment="1">
      <alignment horizontal="center" vertical="top"/>
    </xf>
    <xf numFmtId="0" fontId="16" fillId="7" borderId="19" xfId="0" applyFont="1" applyFill="1" applyBorder="1" applyAlignment="1">
      <alignment horizontal="center" vertical="top"/>
    </xf>
    <xf numFmtId="4" fontId="15" fillId="6" borderId="19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43" fontId="15" fillId="6" borderId="9" xfId="1" applyFont="1" applyFill="1" applyBorder="1" applyAlignment="1">
      <alignment horizontal="right" vertical="top"/>
    </xf>
    <xf numFmtId="43" fontId="15" fillId="0" borderId="9" xfId="1" applyFont="1" applyBorder="1" applyAlignment="1">
      <alignment horizontal="right" vertical="top"/>
    </xf>
    <xf numFmtId="43" fontId="12" fillId="0" borderId="9" xfId="1" applyFont="1" applyFill="1" applyBorder="1" applyAlignment="1">
      <alignment horizontal="right" vertical="top"/>
    </xf>
    <xf numFmtId="2" fontId="12" fillId="0" borderId="9" xfId="1" applyNumberFormat="1" applyFont="1" applyFill="1" applyBorder="1" applyAlignment="1">
      <alignment horizontal="right" vertical="top"/>
    </xf>
    <xf numFmtId="4" fontId="12" fillId="0" borderId="9" xfId="1" applyNumberFormat="1" applyFont="1" applyBorder="1" applyAlignment="1">
      <alignment horizontal="right" vertical="top"/>
    </xf>
    <xf numFmtId="4" fontId="10" fillId="9" borderId="9" xfId="0" applyNumberFormat="1" applyFont="1" applyFill="1" applyBorder="1" applyAlignment="1">
      <alignment vertical="center"/>
    </xf>
    <xf numFmtId="4" fontId="10" fillId="6" borderId="9" xfId="0" applyNumberFormat="1" applyFont="1" applyFill="1" applyBorder="1" applyAlignment="1">
      <alignment vertical="center"/>
    </xf>
    <xf numFmtId="4" fontId="29" fillId="9" borderId="9" xfId="0" applyNumberFormat="1" applyFont="1" applyFill="1" applyBorder="1" applyAlignment="1">
      <alignment vertical="center"/>
    </xf>
    <xf numFmtId="43" fontId="15" fillId="0" borderId="9" xfId="1" applyFont="1" applyFill="1" applyBorder="1" applyAlignment="1">
      <alignment horizontal="center" vertical="center"/>
    </xf>
    <xf numFmtId="43" fontId="15" fillId="0" borderId="8" xfId="1" applyFont="1" applyBorder="1" applyAlignment="1">
      <alignment horizontal="right" vertical="top"/>
    </xf>
    <xf numFmtId="4" fontId="29" fillId="6" borderId="9" xfId="0" applyNumberFormat="1" applyFont="1" applyFill="1" applyBorder="1" applyAlignment="1">
      <alignment vertical="center"/>
    </xf>
    <xf numFmtId="4" fontId="15" fillId="9" borderId="19" xfId="0" applyNumberFormat="1" applyFont="1" applyFill="1" applyBorder="1" applyAlignment="1">
      <alignment vertical="center"/>
    </xf>
    <xf numFmtId="43" fontId="10" fillId="7" borderId="19" xfId="1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1" fillId="5" borderId="6" xfId="0" applyFont="1" applyFill="1" applyBorder="1"/>
    <xf numFmtId="0" fontId="10" fillId="4" borderId="32" xfId="0" applyFont="1" applyFill="1" applyBorder="1" applyAlignment="1">
      <alignment horizontal="center" vertical="center" wrapText="1"/>
    </xf>
    <xf numFmtId="0" fontId="11" fillId="5" borderId="32" xfId="0" applyFont="1" applyFill="1" applyBorder="1"/>
    <xf numFmtId="0" fontId="10" fillId="8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/>
    </xf>
    <xf numFmtId="0" fontId="10" fillId="8" borderId="24" xfId="0" applyFont="1" applyFill="1" applyBorder="1" applyAlignment="1">
      <alignment horizontal="center" vertical="center" wrapText="1"/>
    </xf>
    <xf numFmtId="0" fontId="11" fillId="7" borderId="25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 vertical="center"/>
    </xf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1488284</xdr:colOff>
      <xdr:row>59</xdr:row>
      <xdr:rowOff>50085</xdr:rowOff>
    </xdr:from>
    <xdr:to>
      <xdr:col>2</xdr:col>
      <xdr:colOff>2309814</xdr:colOff>
      <xdr:row>61</xdr:row>
      <xdr:rowOff>23812</xdr:rowOff>
    </xdr:to>
    <xdr:pic>
      <xdr:nvPicPr>
        <xdr:cNvPr id="2" name="รูปภาพ 1" descr="ศรสวัส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41159" y="33208991"/>
          <a:ext cx="821530" cy="497602"/>
        </a:xfrm>
        <a:prstGeom prst="rect">
          <a:avLst/>
        </a:prstGeom>
      </xdr:spPr>
    </xdr:pic>
    <xdr:clientData/>
  </xdr:twoCellAnchor>
  <xdr:twoCellAnchor editAs="oneCell">
    <xdr:from>
      <xdr:col>5</xdr:col>
      <xdr:colOff>845345</xdr:colOff>
      <xdr:row>58</xdr:row>
      <xdr:rowOff>142873</xdr:rowOff>
    </xdr:from>
    <xdr:to>
      <xdr:col>6</xdr:col>
      <xdr:colOff>720724</xdr:colOff>
      <xdr:row>61</xdr:row>
      <xdr:rowOff>42066</xdr:rowOff>
    </xdr:to>
    <xdr:pic>
      <xdr:nvPicPr>
        <xdr:cNvPr id="4" name="รูปภาพ 3" descr="S__8081409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70470" y="33039842"/>
          <a:ext cx="994567" cy="68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7"/>
  <sheetViews>
    <sheetView tabSelected="1" zoomScale="80" zoomScaleNormal="80" workbookViewId="0">
      <pane ySplit="7" topLeftCell="A8" activePane="bottomLeft" state="frozen"/>
      <selection pane="bottomLeft" activeCell="C14" sqref="C14"/>
    </sheetView>
  </sheetViews>
  <sheetFormatPr defaultColWidth="12.625" defaultRowHeight="15" customHeight="1" x14ac:dyDescent="0.35"/>
  <cols>
    <col min="1" max="1" width="4" style="27" customWidth="1"/>
    <col min="2" max="2" width="47.75" style="8" customWidth="1"/>
    <col min="3" max="3" width="49.125" style="8" customWidth="1"/>
    <col min="4" max="4" width="21.875" style="8" customWidth="1"/>
    <col min="5" max="5" width="15.25" style="8" customWidth="1"/>
    <col min="6" max="6" width="14.75" style="8" customWidth="1"/>
    <col min="7" max="7" width="17.875" style="8" customWidth="1"/>
    <col min="8" max="8" width="20.5" style="155" customWidth="1"/>
    <col min="9" max="9" width="18.375" style="129" hidden="1" customWidth="1"/>
    <col min="10" max="10" width="34.875" style="95" hidden="1" customWidth="1"/>
    <col min="11" max="11" width="15.375" style="128" hidden="1" customWidth="1"/>
    <col min="12" max="12" width="17" style="95" hidden="1" customWidth="1"/>
    <col min="13" max="20" width="8.625" style="8" customWidth="1"/>
    <col min="21" max="16384" width="12.625" style="8"/>
  </cols>
  <sheetData>
    <row r="1" spans="1:12" ht="21" customHeight="1" x14ac:dyDescent="0.35">
      <c r="A1" s="248" t="s">
        <v>166</v>
      </c>
      <c r="B1" s="248"/>
      <c r="C1" s="248"/>
      <c r="D1" s="248"/>
      <c r="E1" s="248"/>
      <c r="F1" s="248"/>
      <c r="G1" s="248"/>
      <c r="H1" s="248"/>
      <c r="I1" s="92"/>
      <c r="J1" s="92"/>
      <c r="K1" s="94"/>
    </row>
    <row r="2" spans="1:12" ht="18.95" customHeight="1" x14ac:dyDescent="0.35">
      <c r="A2" s="249" t="s">
        <v>175</v>
      </c>
      <c r="B2" s="249"/>
      <c r="C2" s="249"/>
      <c r="D2" s="249"/>
      <c r="E2" s="249"/>
      <c r="F2" s="249"/>
      <c r="G2" s="249"/>
      <c r="H2" s="249"/>
      <c r="I2" s="28"/>
      <c r="J2" s="28"/>
      <c r="K2" s="94"/>
    </row>
    <row r="3" spans="1:12" ht="18.95" customHeight="1" x14ac:dyDescent="0.35">
      <c r="A3" s="249" t="s">
        <v>176</v>
      </c>
      <c r="B3" s="249"/>
      <c r="C3" s="249"/>
      <c r="D3" s="249"/>
      <c r="E3" s="249"/>
      <c r="F3" s="249"/>
      <c r="G3" s="249"/>
      <c r="H3" s="249"/>
      <c r="I3" s="32"/>
      <c r="J3" s="32"/>
      <c r="K3" s="94"/>
    </row>
    <row r="4" spans="1:12" ht="18.95" customHeight="1" x14ac:dyDescent="0.35">
      <c r="A4" s="249" t="s">
        <v>177</v>
      </c>
      <c r="B4" s="249"/>
      <c r="C4" s="249"/>
      <c r="D4" s="249"/>
      <c r="E4" s="249"/>
      <c r="F4" s="249"/>
      <c r="G4" s="249"/>
      <c r="H4" s="249"/>
      <c r="I4" s="93"/>
      <c r="J4" s="93"/>
      <c r="K4" s="94"/>
    </row>
    <row r="5" spans="1:12" s="28" customFormat="1" ht="23.25" customHeight="1" x14ac:dyDescent="0.3">
      <c r="A5" s="231" t="s">
        <v>3</v>
      </c>
      <c r="B5" s="233" t="s">
        <v>122</v>
      </c>
      <c r="C5" s="235" t="s">
        <v>148</v>
      </c>
      <c r="D5" s="250" t="s">
        <v>31</v>
      </c>
      <c r="E5" s="251" t="s">
        <v>32</v>
      </c>
      <c r="F5" s="252" t="s">
        <v>149</v>
      </c>
      <c r="G5" s="255" t="s">
        <v>150</v>
      </c>
      <c r="H5" s="258" t="s">
        <v>151</v>
      </c>
      <c r="I5" s="237" t="s">
        <v>7</v>
      </c>
      <c r="J5" s="239" t="s">
        <v>8</v>
      </c>
      <c r="K5" s="229" t="s">
        <v>84</v>
      </c>
      <c r="L5" s="230" t="s">
        <v>85</v>
      </c>
    </row>
    <row r="6" spans="1:12" s="28" customFormat="1" ht="18.75" x14ac:dyDescent="0.3">
      <c r="A6" s="232"/>
      <c r="B6" s="234"/>
      <c r="C6" s="236"/>
      <c r="D6" s="250"/>
      <c r="E6" s="251"/>
      <c r="F6" s="253"/>
      <c r="G6" s="256"/>
      <c r="H6" s="259"/>
      <c r="I6" s="238"/>
      <c r="J6" s="240"/>
      <c r="K6" s="229"/>
      <c r="L6" s="230"/>
    </row>
    <row r="7" spans="1:12" s="28" customFormat="1" ht="27.75" customHeight="1" x14ac:dyDescent="0.3">
      <c r="A7" s="232"/>
      <c r="B7" s="234"/>
      <c r="C7" s="236"/>
      <c r="D7" s="250"/>
      <c r="E7" s="251"/>
      <c r="F7" s="254"/>
      <c r="G7" s="257"/>
      <c r="H7" s="260"/>
      <c r="I7" s="238"/>
      <c r="J7" s="240"/>
      <c r="K7" s="229"/>
      <c r="L7" s="230"/>
    </row>
    <row r="8" spans="1:12" s="88" customFormat="1" ht="42" customHeight="1" thickBot="1" x14ac:dyDescent="0.25">
      <c r="A8" s="85"/>
      <c r="B8" s="216" t="s">
        <v>121</v>
      </c>
      <c r="C8" s="86"/>
      <c r="D8" s="87">
        <f>SUM(D9+D26+D30+D33+D36+D40+D44+D49+D53)</f>
        <v>2078090</v>
      </c>
      <c r="E8" s="87">
        <f>SUM(E9+E26+E30+E33+E36+E40+E44+E49+E53)</f>
        <v>1018920.11</v>
      </c>
      <c r="F8" s="87">
        <f t="shared" ref="F8" si="0">SUM(F9+F36+F40+F49+F53)</f>
        <v>993879.89000000013</v>
      </c>
      <c r="G8" s="224">
        <f t="shared" ref="G8:G56" si="1">E8*100/D8</f>
        <v>49.031567930166645</v>
      </c>
      <c r="H8" s="144"/>
      <c r="I8" s="96"/>
      <c r="J8" s="97"/>
      <c r="K8" s="98"/>
      <c r="L8" s="99"/>
    </row>
    <row r="9" spans="1:12" s="43" customFormat="1" ht="45.75" customHeight="1" thickTop="1" x14ac:dyDescent="0.2">
      <c r="A9" s="62">
        <v>1</v>
      </c>
      <c r="B9" s="63" t="s">
        <v>90</v>
      </c>
      <c r="C9" s="64" t="s">
        <v>167</v>
      </c>
      <c r="D9" s="65">
        <f>SUM(D13:D25)</f>
        <v>1924100</v>
      </c>
      <c r="E9" s="65">
        <f t="shared" ref="E9:F9" si="2">SUM(E13:E25)</f>
        <v>930220.11</v>
      </c>
      <c r="F9" s="65">
        <f t="shared" si="2"/>
        <v>993879.89000000013</v>
      </c>
      <c r="G9" s="227">
        <f t="shared" si="1"/>
        <v>48.345725793877655</v>
      </c>
      <c r="H9" s="145" t="s">
        <v>36</v>
      </c>
      <c r="I9" s="100" t="s">
        <v>105</v>
      </c>
      <c r="J9" s="101" t="s">
        <v>106</v>
      </c>
      <c r="K9" s="102"/>
      <c r="L9" s="103"/>
    </row>
    <row r="10" spans="1:12" s="50" customFormat="1" ht="24" customHeight="1" x14ac:dyDescent="0.2">
      <c r="A10" s="48"/>
      <c r="B10" s="49" t="s">
        <v>91</v>
      </c>
      <c r="C10" s="66"/>
      <c r="D10" s="67">
        <v>1924100</v>
      </c>
      <c r="E10" s="67">
        <f>E9</f>
        <v>930220.11</v>
      </c>
      <c r="F10" s="215">
        <v>251115.79</v>
      </c>
      <c r="G10" s="227">
        <f t="shared" si="1"/>
        <v>48.345725793877655</v>
      </c>
      <c r="H10" s="146"/>
      <c r="I10" s="104"/>
      <c r="J10" s="104"/>
      <c r="K10" s="105"/>
      <c r="L10" s="106"/>
    </row>
    <row r="11" spans="1:12" s="42" customFormat="1" ht="24" customHeight="1" x14ac:dyDescent="0.2">
      <c r="A11" s="68"/>
      <c r="B11" s="69" t="s">
        <v>92</v>
      </c>
      <c r="C11" s="70"/>
      <c r="D11" s="71">
        <v>1924100</v>
      </c>
      <c r="E11" s="228">
        <f t="shared" ref="E11:E12" si="3">E10</f>
        <v>930220.11</v>
      </c>
      <c r="F11" s="71">
        <v>251115.79</v>
      </c>
      <c r="G11" s="224">
        <f t="shared" si="1"/>
        <v>48.345725793877655</v>
      </c>
      <c r="H11" s="147"/>
      <c r="I11" s="107"/>
      <c r="J11" s="107"/>
      <c r="K11" s="105"/>
      <c r="L11" s="106"/>
    </row>
    <row r="12" spans="1:12" s="42" customFormat="1" ht="24" customHeight="1" x14ac:dyDescent="0.2">
      <c r="A12" s="73"/>
      <c r="B12" s="72" t="s">
        <v>93</v>
      </c>
      <c r="C12" s="70"/>
      <c r="D12" s="71">
        <v>1924100</v>
      </c>
      <c r="E12" s="228">
        <f t="shared" si="3"/>
        <v>930220.11</v>
      </c>
      <c r="F12" s="71">
        <f>SUM(D12-E12)</f>
        <v>993879.89</v>
      </c>
      <c r="G12" s="224">
        <f t="shared" si="1"/>
        <v>48.345725793877655</v>
      </c>
      <c r="H12" s="147"/>
      <c r="I12" s="107"/>
      <c r="J12" s="107"/>
      <c r="K12" s="108"/>
      <c r="L12" s="109"/>
    </row>
    <row r="13" spans="1:12" s="157" customFormat="1" ht="115.5" customHeight="1" x14ac:dyDescent="0.2">
      <c r="A13" s="74"/>
      <c r="B13" s="75" t="s">
        <v>94</v>
      </c>
      <c r="C13" s="76" t="s">
        <v>165</v>
      </c>
      <c r="D13" s="77">
        <v>619200</v>
      </c>
      <c r="E13" s="133">
        <v>337600</v>
      </c>
      <c r="F13" s="71">
        <f t="shared" ref="F13:F25" si="4">SUM(D13-E13)</f>
        <v>281600</v>
      </c>
      <c r="G13" s="224">
        <f t="shared" si="1"/>
        <v>54.521963824289408</v>
      </c>
      <c r="H13" s="74"/>
      <c r="I13" s="110" t="s">
        <v>105</v>
      </c>
      <c r="J13" s="111" t="s">
        <v>108</v>
      </c>
      <c r="K13" s="136">
        <v>428800</v>
      </c>
      <c r="L13" s="137">
        <f>K13/8</f>
        <v>53600</v>
      </c>
    </row>
    <row r="14" spans="1:12" s="157" customFormat="1" ht="76.5" customHeight="1" x14ac:dyDescent="0.2">
      <c r="A14" s="30"/>
      <c r="B14" s="29" t="s">
        <v>95</v>
      </c>
      <c r="C14" s="52" t="s">
        <v>161</v>
      </c>
      <c r="D14" s="77">
        <v>26300</v>
      </c>
      <c r="E14" s="134">
        <v>0</v>
      </c>
      <c r="F14" s="71">
        <f t="shared" si="4"/>
        <v>26300</v>
      </c>
      <c r="G14" s="224">
        <f t="shared" si="1"/>
        <v>0</v>
      </c>
      <c r="H14" s="30"/>
      <c r="I14" s="110" t="s">
        <v>105</v>
      </c>
      <c r="J14" s="112" t="s">
        <v>117</v>
      </c>
      <c r="K14" s="136">
        <f>29400+200</f>
        <v>29600</v>
      </c>
      <c r="L14" s="137">
        <f t="shared" ref="L14:L53" si="5">K14/8</f>
        <v>3700</v>
      </c>
    </row>
    <row r="15" spans="1:12" s="157" customFormat="1" ht="72.75" customHeight="1" x14ac:dyDescent="0.2">
      <c r="A15" s="30"/>
      <c r="B15" s="29" t="s">
        <v>96</v>
      </c>
      <c r="C15" s="52" t="s">
        <v>161</v>
      </c>
      <c r="D15" s="77">
        <v>5400</v>
      </c>
      <c r="E15" s="221">
        <v>0</v>
      </c>
      <c r="F15" s="71">
        <f t="shared" si="4"/>
        <v>5400</v>
      </c>
      <c r="G15" s="224">
        <f t="shared" si="1"/>
        <v>0</v>
      </c>
      <c r="H15" s="30"/>
      <c r="I15" s="110" t="s">
        <v>105</v>
      </c>
      <c r="J15" s="112" t="s">
        <v>117</v>
      </c>
      <c r="K15" s="136">
        <v>6100</v>
      </c>
      <c r="L15" s="137">
        <f t="shared" si="5"/>
        <v>762.5</v>
      </c>
    </row>
    <row r="16" spans="1:12" s="157" customFormat="1" ht="61.5" customHeight="1" x14ac:dyDescent="0.2">
      <c r="A16" s="30"/>
      <c r="B16" s="29" t="s">
        <v>97</v>
      </c>
      <c r="C16" s="52" t="s">
        <v>162</v>
      </c>
      <c r="D16" s="77">
        <v>33000</v>
      </c>
      <c r="E16" s="221">
        <v>0</v>
      </c>
      <c r="F16" s="71">
        <f t="shared" si="4"/>
        <v>33000</v>
      </c>
      <c r="G16" s="224">
        <f t="shared" si="1"/>
        <v>0</v>
      </c>
      <c r="H16" s="30"/>
      <c r="I16" s="110" t="s">
        <v>105</v>
      </c>
      <c r="J16" s="112" t="s">
        <v>117</v>
      </c>
      <c r="K16" s="136">
        <v>37200</v>
      </c>
      <c r="L16" s="137">
        <f t="shared" si="5"/>
        <v>4650</v>
      </c>
    </row>
    <row r="17" spans="1:12" s="157" customFormat="1" ht="59.25" customHeight="1" x14ac:dyDescent="0.2">
      <c r="A17" s="30"/>
      <c r="B17" s="29" t="s">
        <v>98</v>
      </c>
      <c r="C17" s="52" t="s">
        <v>158</v>
      </c>
      <c r="D17" s="77">
        <v>57600</v>
      </c>
      <c r="E17" s="135">
        <v>0</v>
      </c>
      <c r="F17" s="71">
        <f t="shared" si="4"/>
        <v>57600</v>
      </c>
      <c r="G17" s="224">
        <f t="shared" si="1"/>
        <v>0</v>
      </c>
      <c r="H17" s="30"/>
      <c r="I17" s="110" t="s">
        <v>105</v>
      </c>
      <c r="J17" s="112" t="s">
        <v>109</v>
      </c>
      <c r="K17" s="136">
        <v>76900</v>
      </c>
      <c r="L17" s="137">
        <f t="shared" si="5"/>
        <v>9612.5</v>
      </c>
    </row>
    <row r="18" spans="1:12" s="157" customFormat="1" ht="99" customHeight="1" x14ac:dyDescent="0.2">
      <c r="A18" s="30"/>
      <c r="B18" s="29" t="s">
        <v>99</v>
      </c>
      <c r="C18" s="52" t="s">
        <v>152</v>
      </c>
      <c r="D18" s="77">
        <v>29900</v>
      </c>
      <c r="E18" s="135">
        <v>28670</v>
      </c>
      <c r="F18" s="71">
        <f t="shared" si="4"/>
        <v>1230</v>
      </c>
      <c r="G18" s="224">
        <f t="shared" si="1"/>
        <v>95.886287625418063</v>
      </c>
      <c r="H18" s="30"/>
      <c r="I18" s="110" t="s">
        <v>105</v>
      </c>
      <c r="J18" s="112" t="s">
        <v>110</v>
      </c>
      <c r="K18" s="136">
        <v>21100</v>
      </c>
      <c r="L18" s="137">
        <f t="shared" si="5"/>
        <v>2637.5</v>
      </c>
    </row>
    <row r="19" spans="1:12" s="157" customFormat="1" ht="49.5" customHeight="1" x14ac:dyDescent="0.2">
      <c r="A19" s="30"/>
      <c r="B19" s="29" t="s">
        <v>100</v>
      </c>
      <c r="C19" s="52" t="s">
        <v>153</v>
      </c>
      <c r="D19" s="77">
        <v>66200</v>
      </c>
      <c r="E19" s="221">
        <v>19000</v>
      </c>
      <c r="F19" s="71">
        <f t="shared" si="4"/>
        <v>47200</v>
      </c>
      <c r="G19" s="224">
        <f t="shared" si="1"/>
        <v>28.700906344410875</v>
      </c>
      <c r="H19" s="30"/>
      <c r="I19" s="110" t="s">
        <v>105</v>
      </c>
      <c r="J19" s="113" t="s">
        <v>111</v>
      </c>
      <c r="K19" s="136">
        <v>11200</v>
      </c>
      <c r="L19" s="137">
        <f t="shared" si="5"/>
        <v>1400</v>
      </c>
    </row>
    <row r="20" spans="1:12" s="157" customFormat="1" ht="72.75" customHeight="1" x14ac:dyDescent="0.2">
      <c r="A20" s="30"/>
      <c r="B20" s="29" t="s">
        <v>101</v>
      </c>
      <c r="C20" s="52" t="s">
        <v>163</v>
      </c>
      <c r="D20" s="77">
        <v>1500</v>
      </c>
      <c r="E20" s="221">
        <v>0</v>
      </c>
      <c r="F20" s="71">
        <f t="shared" si="4"/>
        <v>1500</v>
      </c>
      <c r="G20" s="224">
        <f t="shared" si="1"/>
        <v>0</v>
      </c>
      <c r="H20" s="30"/>
      <c r="I20" s="110" t="s">
        <v>105</v>
      </c>
      <c r="J20" s="112" t="s">
        <v>117</v>
      </c>
      <c r="K20" s="136">
        <v>1600</v>
      </c>
      <c r="L20" s="137">
        <f t="shared" si="5"/>
        <v>200</v>
      </c>
    </row>
    <row r="21" spans="1:12" s="157" customFormat="1" ht="48" customHeight="1" x14ac:dyDescent="0.2">
      <c r="A21" s="30"/>
      <c r="B21" s="29" t="s">
        <v>113</v>
      </c>
      <c r="C21" s="52" t="s">
        <v>159</v>
      </c>
      <c r="D21" s="77">
        <v>11600</v>
      </c>
      <c r="E21" s="134">
        <v>11600</v>
      </c>
      <c r="F21" s="71">
        <f t="shared" si="4"/>
        <v>0</v>
      </c>
      <c r="G21" s="224">
        <f t="shared" si="1"/>
        <v>100</v>
      </c>
      <c r="H21" s="30"/>
      <c r="I21" s="110" t="s">
        <v>105</v>
      </c>
      <c r="J21" s="112" t="s">
        <v>112</v>
      </c>
      <c r="K21" s="136">
        <v>8200</v>
      </c>
      <c r="L21" s="137">
        <f t="shared" si="5"/>
        <v>1025</v>
      </c>
    </row>
    <row r="22" spans="1:12" s="28" customFormat="1" ht="69.75" customHeight="1" x14ac:dyDescent="0.3">
      <c r="A22" s="30"/>
      <c r="B22" s="29" t="s">
        <v>102</v>
      </c>
      <c r="C22" s="52" t="s">
        <v>154</v>
      </c>
      <c r="D22" s="77">
        <v>1003000</v>
      </c>
      <c r="E22" s="134">
        <v>396900</v>
      </c>
      <c r="F22" s="71">
        <f t="shared" si="4"/>
        <v>606100</v>
      </c>
      <c r="G22" s="224">
        <f t="shared" si="1"/>
        <v>39.571286141575271</v>
      </c>
      <c r="H22" s="30"/>
      <c r="I22" s="110" t="s">
        <v>105</v>
      </c>
      <c r="J22" s="114" t="s">
        <v>114</v>
      </c>
      <c r="K22" s="131">
        <v>705700</v>
      </c>
      <c r="L22" s="132">
        <f t="shared" si="5"/>
        <v>88212.5</v>
      </c>
    </row>
    <row r="23" spans="1:12" s="157" customFormat="1" ht="55.5" customHeight="1" x14ac:dyDescent="0.2">
      <c r="A23" s="30"/>
      <c r="B23" s="29" t="s">
        <v>103</v>
      </c>
      <c r="C23" s="52" t="s">
        <v>155</v>
      </c>
      <c r="D23" s="77">
        <v>8300</v>
      </c>
      <c r="E23" s="221">
        <v>19.399999999999999</v>
      </c>
      <c r="F23" s="71">
        <f t="shared" si="4"/>
        <v>8280.6</v>
      </c>
      <c r="G23" s="224">
        <f t="shared" si="1"/>
        <v>0.23373493975903611</v>
      </c>
      <c r="H23" s="30"/>
      <c r="I23" s="110" t="s">
        <v>105</v>
      </c>
      <c r="J23" s="112" t="s">
        <v>115</v>
      </c>
      <c r="K23" s="136">
        <v>5800</v>
      </c>
      <c r="L23" s="137">
        <f t="shared" si="5"/>
        <v>725</v>
      </c>
    </row>
    <row r="24" spans="1:12" s="157" customFormat="1" ht="54" customHeight="1" x14ac:dyDescent="0.2">
      <c r="A24" s="30"/>
      <c r="B24" s="29" t="s">
        <v>104</v>
      </c>
      <c r="C24" s="52" t="s">
        <v>156</v>
      </c>
      <c r="D24" s="77">
        <v>19500</v>
      </c>
      <c r="E24" s="221">
        <v>0</v>
      </c>
      <c r="F24" s="71">
        <f t="shared" si="4"/>
        <v>19500</v>
      </c>
      <c r="G24" s="224">
        <f t="shared" si="1"/>
        <v>0</v>
      </c>
      <c r="H24" s="30"/>
      <c r="I24" s="110" t="s">
        <v>105</v>
      </c>
      <c r="J24" s="113" t="s">
        <v>116</v>
      </c>
      <c r="K24" s="136">
        <v>39100</v>
      </c>
      <c r="L24" s="137">
        <f t="shared" si="5"/>
        <v>4887.5</v>
      </c>
    </row>
    <row r="25" spans="1:12" s="157" customFormat="1" ht="94.5" customHeight="1" x14ac:dyDescent="0.2">
      <c r="A25" s="30"/>
      <c r="B25" s="29" t="s">
        <v>107</v>
      </c>
      <c r="C25" s="52" t="s">
        <v>157</v>
      </c>
      <c r="D25" s="31">
        <v>42600</v>
      </c>
      <c r="E25" s="158">
        <v>136430.71</v>
      </c>
      <c r="F25" s="71">
        <f t="shared" si="4"/>
        <v>-93830.709999999992</v>
      </c>
      <c r="G25" s="224">
        <f t="shared" si="1"/>
        <v>320.25988262910801</v>
      </c>
      <c r="H25" s="30"/>
      <c r="I25" s="115" t="s">
        <v>105</v>
      </c>
      <c r="J25" s="112" t="s">
        <v>120</v>
      </c>
      <c r="K25" s="136">
        <v>60700</v>
      </c>
      <c r="L25" s="137">
        <f t="shared" si="5"/>
        <v>7587.5</v>
      </c>
    </row>
    <row r="26" spans="1:12" s="161" customFormat="1" ht="47.25" customHeight="1" x14ac:dyDescent="0.2">
      <c r="A26" s="59">
        <v>2</v>
      </c>
      <c r="B26" s="57" t="s">
        <v>69</v>
      </c>
      <c r="C26" s="79"/>
      <c r="D26" s="171">
        <v>0</v>
      </c>
      <c r="E26" s="217">
        <v>0</v>
      </c>
      <c r="F26" s="215">
        <v>0</v>
      </c>
      <c r="G26" s="223" t="e">
        <f t="shared" si="1"/>
        <v>#DIV/0!</v>
      </c>
      <c r="H26" s="59" t="s">
        <v>36</v>
      </c>
      <c r="I26" s="116" t="s">
        <v>105</v>
      </c>
      <c r="J26" s="117" t="s">
        <v>119</v>
      </c>
      <c r="K26" s="159">
        <v>50300</v>
      </c>
      <c r="L26" s="160">
        <f t="shared" si="5"/>
        <v>6287.5</v>
      </c>
    </row>
    <row r="27" spans="1:12" s="164" customFormat="1" ht="24" customHeight="1" x14ac:dyDescent="0.2">
      <c r="A27" s="48"/>
      <c r="B27" s="49" t="s">
        <v>118</v>
      </c>
      <c r="C27" s="66"/>
      <c r="D27" s="80">
        <v>0</v>
      </c>
      <c r="E27" s="217">
        <v>0</v>
      </c>
      <c r="F27" s="215">
        <v>0</v>
      </c>
      <c r="G27" s="223" t="e">
        <f t="shared" si="1"/>
        <v>#DIV/0!</v>
      </c>
      <c r="H27" s="49"/>
      <c r="I27" s="104"/>
      <c r="J27" s="104"/>
      <c r="K27" s="162"/>
      <c r="L27" s="163"/>
    </row>
    <row r="28" spans="1:12" s="165" customFormat="1" ht="24" customHeight="1" x14ac:dyDescent="0.2">
      <c r="A28" s="68"/>
      <c r="B28" s="69" t="s">
        <v>92</v>
      </c>
      <c r="C28" s="70"/>
      <c r="D28" s="81">
        <v>0</v>
      </c>
      <c r="E28" s="218">
        <v>0</v>
      </c>
      <c r="F28" s="221">
        <v>0</v>
      </c>
      <c r="G28" s="224" t="e">
        <f t="shared" si="1"/>
        <v>#DIV/0!</v>
      </c>
      <c r="H28" s="72"/>
      <c r="I28" s="107"/>
      <c r="J28" s="107"/>
      <c r="K28" s="162"/>
      <c r="L28" s="163"/>
    </row>
    <row r="29" spans="1:12" s="157" customFormat="1" ht="93.75" customHeight="1" x14ac:dyDescent="0.2">
      <c r="A29" s="82"/>
      <c r="B29" s="83" t="s">
        <v>93</v>
      </c>
      <c r="C29" s="84"/>
      <c r="D29" s="41">
        <v>0</v>
      </c>
      <c r="E29" s="218">
        <v>0</v>
      </c>
      <c r="F29" s="221">
        <v>0</v>
      </c>
      <c r="G29" s="224" t="e">
        <f t="shared" si="1"/>
        <v>#DIV/0!</v>
      </c>
      <c r="H29" s="78"/>
      <c r="I29" s="116" t="s">
        <v>105</v>
      </c>
      <c r="J29" s="118" t="s">
        <v>119</v>
      </c>
      <c r="K29" s="166">
        <v>50300</v>
      </c>
      <c r="L29" s="167"/>
    </row>
    <row r="30" spans="1:12" s="161" customFormat="1" ht="44.25" customHeight="1" x14ac:dyDescent="0.2">
      <c r="A30" s="53">
        <v>3</v>
      </c>
      <c r="B30" s="57" t="s">
        <v>86</v>
      </c>
      <c r="C30" s="54"/>
      <c r="D30" s="138">
        <v>27450</v>
      </c>
      <c r="E30" s="138">
        <v>0</v>
      </c>
      <c r="F30" s="215">
        <v>0</v>
      </c>
      <c r="G30" s="223">
        <f t="shared" si="1"/>
        <v>0</v>
      </c>
      <c r="H30" s="53" t="s">
        <v>36</v>
      </c>
      <c r="I30" s="119" t="s">
        <v>105</v>
      </c>
      <c r="J30" s="120" t="s">
        <v>136</v>
      </c>
      <c r="K30" s="159"/>
      <c r="L30" s="160"/>
    </row>
    <row r="31" spans="1:12" s="169" customFormat="1" ht="18.95" customHeight="1" x14ac:dyDescent="0.3">
      <c r="A31" s="55"/>
      <c r="B31" s="58" t="s">
        <v>135</v>
      </c>
      <c r="C31" s="56"/>
      <c r="D31" s="138">
        <v>27450</v>
      </c>
      <c r="E31" s="138">
        <v>0</v>
      </c>
      <c r="F31" s="215">
        <v>0</v>
      </c>
      <c r="G31" s="223">
        <f t="shared" si="1"/>
        <v>0</v>
      </c>
      <c r="H31" s="55"/>
      <c r="I31" s="121"/>
      <c r="J31" s="122"/>
      <c r="K31" s="125"/>
      <c r="L31" s="168"/>
    </row>
    <row r="32" spans="1:12" s="157" customFormat="1" ht="140.25" customHeight="1" x14ac:dyDescent="0.2">
      <c r="A32" s="30"/>
      <c r="B32" s="51" t="s">
        <v>139</v>
      </c>
      <c r="C32" s="52"/>
      <c r="D32" s="225">
        <v>27450</v>
      </c>
      <c r="E32" s="225">
        <v>0</v>
      </c>
      <c r="F32" s="221">
        <v>0</v>
      </c>
      <c r="G32" s="224">
        <f t="shared" si="1"/>
        <v>0</v>
      </c>
      <c r="H32" s="30"/>
      <c r="I32" s="115" t="s">
        <v>105</v>
      </c>
      <c r="J32" s="112" t="s">
        <v>136</v>
      </c>
      <c r="K32" s="136">
        <v>7200</v>
      </c>
      <c r="L32" s="137">
        <f t="shared" ref="L32:L48" si="6">K32/8</f>
        <v>900</v>
      </c>
    </row>
    <row r="33" spans="1:16" s="161" customFormat="1" ht="55.5" customHeight="1" x14ac:dyDescent="0.2">
      <c r="A33" s="53">
        <v>4</v>
      </c>
      <c r="B33" s="57" t="s">
        <v>86</v>
      </c>
      <c r="C33" s="54"/>
      <c r="D33" s="138">
        <v>0</v>
      </c>
      <c r="E33" s="138">
        <v>0</v>
      </c>
      <c r="F33" s="215">
        <v>0</v>
      </c>
      <c r="G33" s="223" t="e">
        <f t="shared" si="1"/>
        <v>#DIV/0!</v>
      </c>
      <c r="H33" s="53" t="s">
        <v>36</v>
      </c>
      <c r="I33" s="119" t="s">
        <v>105</v>
      </c>
      <c r="J33" s="120" t="s">
        <v>136</v>
      </c>
      <c r="K33" s="159"/>
      <c r="L33" s="160"/>
    </row>
    <row r="34" spans="1:16" s="169" customFormat="1" ht="18.95" customHeight="1" x14ac:dyDescent="0.3">
      <c r="A34" s="55"/>
      <c r="B34" s="58" t="s">
        <v>135</v>
      </c>
      <c r="C34" s="56"/>
      <c r="D34" s="138">
        <v>0</v>
      </c>
      <c r="E34" s="138">
        <v>0</v>
      </c>
      <c r="F34" s="215">
        <v>0</v>
      </c>
      <c r="G34" s="223" t="e">
        <f t="shared" si="1"/>
        <v>#DIV/0!</v>
      </c>
      <c r="H34" s="55"/>
      <c r="I34" s="121"/>
      <c r="J34" s="122"/>
      <c r="K34" s="125"/>
      <c r="L34" s="168"/>
    </row>
    <row r="35" spans="1:16" s="157" customFormat="1" ht="70.5" customHeight="1" x14ac:dyDescent="0.2">
      <c r="A35" s="30"/>
      <c r="B35" s="51" t="s">
        <v>140</v>
      </c>
      <c r="C35" s="52"/>
      <c r="D35" s="139">
        <v>0</v>
      </c>
      <c r="E35" s="139">
        <v>0</v>
      </c>
      <c r="F35" s="139">
        <v>0</v>
      </c>
      <c r="G35" s="224" t="e">
        <f t="shared" si="1"/>
        <v>#DIV/0!</v>
      </c>
      <c r="H35" s="30"/>
      <c r="I35" s="115" t="s">
        <v>105</v>
      </c>
      <c r="J35" s="112" t="s">
        <v>136</v>
      </c>
      <c r="K35" s="136">
        <v>7000</v>
      </c>
      <c r="L35" s="137">
        <f t="shared" ref="L35" si="7">K35/8</f>
        <v>875</v>
      </c>
    </row>
    <row r="36" spans="1:16" s="161" customFormat="1" ht="45.75" customHeight="1" x14ac:dyDescent="0.2">
      <c r="A36" s="59">
        <v>5</v>
      </c>
      <c r="B36" s="58" t="s">
        <v>143</v>
      </c>
      <c r="C36" s="60" t="s">
        <v>168</v>
      </c>
      <c r="D36" s="138">
        <f>35700+8000</f>
        <v>43700</v>
      </c>
      <c r="E36" s="138">
        <v>8000</v>
      </c>
      <c r="F36" s="215">
        <v>0</v>
      </c>
      <c r="G36" s="227">
        <f t="shared" si="1"/>
        <v>18.306636155606409</v>
      </c>
      <c r="H36" s="59" t="s">
        <v>36</v>
      </c>
      <c r="I36" s="59" t="s">
        <v>105</v>
      </c>
      <c r="J36" s="61" t="s">
        <v>144</v>
      </c>
      <c r="K36" s="171"/>
      <c r="L36" s="172"/>
    </row>
    <row r="37" spans="1:16" s="173" customFormat="1" ht="25.5" customHeight="1" x14ac:dyDescent="0.2">
      <c r="A37" s="44"/>
      <c r="B37" s="45" t="s">
        <v>92</v>
      </c>
      <c r="C37" s="46"/>
      <c r="D37" s="47">
        <f>35700+8000</f>
        <v>43700</v>
      </c>
      <c r="E37" s="226">
        <v>8000</v>
      </c>
      <c r="F37" s="221">
        <v>0</v>
      </c>
      <c r="G37" s="224">
        <f t="shared" si="1"/>
        <v>18.306636155606409</v>
      </c>
      <c r="H37" s="44"/>
      <c r="I37" s="116"/>
      <c r="J37" s="117"/>
      <c r="K37" s="159"/>
      <c r="L37" s="160"/>
    </row>
    <row r="38" spans="1:16" s="157" customFormat="1" ht="90.75" customHeight="1" x14ac:dyDescent="0.2">
      <c r="A38" s="30"/>
      <c r="B38" s="29" t="s">
        <v>142</v>
      </c>
      <c r="C38" s="52"/>
      <c r="D38" s="31">
        <v>35700</v>
      </c>
      <c r="E38" s="170">
        <v>0</v>
      </c>
      <c r="F38" s="221">
        <v>0</v>
      </c>
      <c r="G38" s="224">
        <f t="shared" si="1"/>
        <v>0</v>
      </c>
      <c r="H38" s="30"/>
      <c r="I38" s="115" t="s">
        <v>105</v>
      </c>
      <c r="J38" s="112" t="s">
        <v>145</v>
      </c>
      <c r="K38" s="136">
        <v>36000</v>
      </c>
      <c r="L38" s="137">
        <f t="shared" si="6"/>
        <v>4500</v>
      </c>
    </row>
    <row r="39" spans="1:16" s="157" customFormat="1" ht="96.75" customHeight="1" x14ac:dyDescent="0.2">
      <c r="A39" s="30"/>
      <c r="B39" s="29" t="s">
        <v>141</v>
      </c>
      <c r="C39" s="52"/>
      <c r="D39" s="31">
        <v>8000</v>
      </c>
      <c r="E39" s="170">
        <v>8000</v>
      </c>
      <c r="F39" s="221">
        <v>0</v>
      </c>
      <c r="G39" s="224">
        <f t="shared" si="1"/>
        <v>100</v>
      </c>
      <c r="H39" s="30"/>
      <c r="I39" s="115" t="s">
        <v>105</v>
      </c>
      <c r="J39" s="112" t="s">
        <v>145</v>
      </c>
      <c r="K39" s="136">
        <v>10000</v>
      </c>
      <c r="L39" s="137">
        <f t="shared" si="6"/>
        <v>1250</v>
      </c>
    </row>
    <row r="40" spans="1:16" s="182" customFormat="1" ht="28.5" customHeight="1" x14ac:dyDescent="0.2">
      <c r="A40" s="148">
        <v>6</v>
      </c>
      <c r="B40" s="174" t="s">
        <v>123</v>
      </c>
      <c r="C40" s="60" t="s">
        <v>158</v>
      </c>
      <c r="D40" s="177">
        <v>2140</v>
      </c>
      <c r="E40" s="177">
        <v>0</v>
      </c>
      <c r="F40" s="215">
        <v>0</v>
      </c>
      <c r="G40" s="223">
        <f t="shared" si="1"/>
        <v>0</v>
      </c>
      <c r="H40" s="148" t="s">
        <v>36</v>
      </c>
      <c r="I40" s="178" t="s">
        <v>105</v>
      </c>
      <c r="J40" s="179" t="s">
        <v>130</v>
      </c>
      <c r="K40" s="180"/>
      <c r="L40" s="181"/>
      <c r="P40" s="183"/>
    </row>
    <row r="41" spans="1:16" s="182" customFormat="1" ht="46.5" customHeight="1" x14ac:dyDescent="0.2">
      <c r="A41" s="148"/>
      <c r="B41" s="174" t="s">
        <v>124</v>
      </c>
      <c r="C41" s="175"/>
      <c r="D41" s="177">
        <v>2140</v>
      </c>
      <c r="E41" s="177">
        <v>0</v>
      </c>
      <c r="F41" s="215">
        <v>0</v>
      </c>
      <c r="G41" s="223">
        <f t="shared" si="1"/>
        <v>0</v>
      </c>
      <c r="H41" s="148"/>
      <c r="I41" s="178"/>
      <c r="J41" s="179"/>
      <c r="K41" s="180"/>
      <c r="L41" s="181"/>
      <c r="P41" s="183"/>
    </row>
    <row r="42" spans="1:16" s="187" customFormat="1" ht="21.75" customHeight="1" x14ac:dyDescent="0.2">
      <c r="A42" s="151"/>
      <c r="B42" s="184" t="s">
        <v>125</v>
      </c>
      <c r="C42" s="185"/>
      <c r="D42" s="186">
        <v>2140</v>
      </c>
      <c r="E42" s="186">
        <v>0</v>
      </c>
      <c r="F42" s="221">
        <v>0</v>
      </c>
      <c r="G42" s="224">
        <f t="shared" si="1"/>
        <v>0</v>
      </c>
      <c r="H42" s="151"/>
      <c r="I42" s="178"/>
      <c r="J42" s="179"/>
      <c r="K42" s="180"/>
      <c r="L42" s="181"/>
      <c r="P42" s="188"/>
    </row>
    <row r="43" spans="1:16" s="38" customFormat="1" ht="24" customHeight="1" x14ac:dyDescent="0.2">
      <c r="A43" s="34"/>
      <c r="B43" s="35" t="s">
        <v>129</v>
      </c>
      <c r="C43" s="39"/>
      <c r="D43" s="186">
        <v>2140</v>
      </c>
      <c r="E43" s="186">
        <v>0</v>
      </c>
      <c r="F43" s="221">
        <v>0</v>
      </c>
      <c r="G43" s="224">
        <f t="shared" si="1"/>
        <v>0</v>
      </c>
      <c r="H43" s="34"/>
      <c r="I43" s="140" t="s">
        <v>105</v>
      </c>
      <c r="J43" s="189" t="s">
        <v>88</v>
      </c>
      <c r="K43" s="141">
        <v>2140</v>
      </c>
      <c r="L43" s="142">
        <f t="shared" si="6"/>
        <v>267.5</v>
      </c>
      <c r="P43" s="190"/>
    </row>
    <row r="44" spans="1:16" s="182" customFormat="1" ht="25.5" customHeight="1" x14ac:dyDescent="0.2">
      <c r="A44" s="148">
        <v>7</v>
      </c>
      <c r="B44" s="191" t="s">
        <v>86</v>
      </c>
      <c r="C44" s="175"/>
      <c r="D44" s="193">
        <v>0</v>
      </c>
      <c r="E44" s="193">
        <v>0</v>
      </c>
      <c r="F44" s="215">
        <v>0</v>
      </c>
      <c r="G44" s="223" t="e">
        <f t="shared" si="1"/>
        <v>#DIV/0!</v>
      </c>
      <c r="H44" s="148" t="s">
        <v>36</v>
      </c>
      <c r="I44" s="178" t="s">
        <v>105</v>
      </c>
      <c r="J44" s="179" t="s">
        <v>89</v>
      </c>
      <c r="K44" s="180"/>
      <c r="L44" s="181">
        <f t="shared" ref="L44" si="8">K44/8</f>
        <v>0</v>
      </c>
      <c r="P44" s="183"/>
    </row>
    <row r="45" spans="1:16" s="182" customFormat="1" ht="24.75" customHeight="1" x14ac:dyDescent="0.2">
      <c r="A45" s="148"/>
      <c r="B45" s="174" t="s">
        <v>135</v>
      </c>
      <c r="C45" s="175"/>
      <c r="D45" s="193">
        <v>0</v>
      </c>
      <c r="E45" s="193">
        <v>0</v>
      </c>
      <c r="F45" s="215">
        <v>0</v>
      </c>
      <c r="G45" s="223" t="e">
        <f t="shared" si="1"/>
        <v>#DIV/0!</v>
      </c>
      <c r="H45" s="148"/>
      <c r="I45" s="178"/>
      <c r="J45" s="179"/>
      <c r="K45" s="180"/>
      <c r="L45" s="181"/>
      <c r="P45" s="183"/>
    </row>
    <row r="46" spans="1:16" s="187" customFormat="1" ht="24.75" customHeight="1" x14ac:dyDescent="0.2">
      <c r="A46" s="151"/>
      <c r="B46" s="184" t="s">
        <v>92</v>
      </c>
      <c r="C46" s="185"/>
      <c r="D46" s="196">
        <v>0</v>
      </c>
      <c r="E46" s="196">
        <v>0</v>
      </c>
      <c r="F46" s="221">
        <v>0</v>
      </c>
      <c r="G46" s="222" t="e">
        <f t="shared" si="1"/>
        <v>#DIV/0!</v>
      </c>
      <c r="H46" s="151"/>
      <c r="I46" s="178"/>
      <c r="J46" s="179"/>
      <c r="K46" s="180"/>
      <c r="L46" s="181"/>
      <c r="P46" s="188"/>
    </row>
    <row r="47" spans="1:16" s="38" customFormat="1" ht="24" customHeight="1" x14ac:dyDescent="0.2">
      <c r="A47" s="34"/>
      <c r="B47" s="35" t="s">
        <v>137</v>
      </c>
      <c r="C47" s="39"/>
      <c r="D47" s="196">
        <v>0</v>
      </c>
      <c r="E47" s="196">
        <v>0</v>
      </c>
      <c r="F47" s="221">
        <v>0</v>
      </c>
      <c r="G47" s="222" t="e">
        <f t="shared" si="1"/>
        <v>#DIV/0!</v>
      </c>
      <c r="H47" s="34"/>
      <c r="I47" s="140" t="s">
        <v>105</v>
      </c>
      <c r="J47" s="189" t="s">
        <v>89</v>
      </c>
      <c r="K47" s="141"/>
      <c r="L47" s="142"/>
      <c r="P47" s="40"/>
    </row>
    <row r="48" spans="1:16" s="38" customFormat="1" ht="23.25" customHeight="1" x14ac:dyDescent="0.2">
      <c r="A48" s="34"/>
      <c r="B48" s="35" t="s">
        <v>138</v>
      </c>
      <c r="C48" s="39"/>
      <c r="D48" s="196">
        <v>0</v>
      </c>
      <c r="E48" s="196">
        <v>0</v>
      </c>
      <c r="F48" s="221">
        <v>0</v>
      </c>
      <c r="G48" s="222" t="e">
        <f t="shared" si="1"/>
        <v>#DIV/0!</v>
      </c>
      <c r="H48" s="34"/>
      <c r="I48" s="140" t="s">
        <v>105</v>
      </c>
      <c r="J48" s="189" t="s">
        <v>89</v>
      </c>
      <c r="K48" s="141">
        <v>139520</v>
      </c>
      <c r="L48" s="142">
        <f t="shared" si="6"/>
        <v>17440</v>
      </c>
      <c r="P48" s="40"/>
    </row>
    <row r="49" spans="1:17" s="182" customFormat="1" ht="24.75" customHeight="1" x14ac:dyDescent="0.2">
      <c r="A49" s="148">
        <v>8</v>
      </c>
      <c r="B49" s="174" t="s">
        <v>123</v>
      </c>
      <c r="C49" s="175" t="s">
        <v>159</v>
      </c>
      <c r="D49" s="176">
        <v>50700</v>
      </c>
      <c r="E49" s="193">
        <v>50700</v>
      </c>
      <c r="F49" s="192">
        <v>0</v>
      </c>
      <c r="G49" s="227">
        <f t="shared" si="1"/>
        <v>100</v>
      </c>
      <c r="H49" s="148" t="s">
        <v>36</v>
      </c>
      <c r="I49" s="178" t="s">
        <v>105</v>
      </c>
      <c r="J49" s="179" t="s">
        <v>128</v>
      </c>
      <c r="K49" s="180"/>
      <c r="L49" s="181"/>
      <c r="P49" s="183"/>
    </row>
    <row r="50" spans="1:17" s="182" customFormat="1" ht="39" customHeight="1" x14ac:dyDescent="0.2">
      <c r="A50" s="148"/>
      <c r="B50" s="174" t="s">
        <v>124</v>
      </c>
      <c r="C50" s="175"/>
      <c r="D50" s="176">
        <v>50700</v>
      </c>
      <c r="E50" s="193">
        <v>50700</v>
      </c>
      <c r="F50" s="192">
        <v>0</v>
      </c>
      <c r="G50" s="227">
        <f t="shared" si="1"/>
        <v>100</v>
      </c>
      <c r="H50" s="148"/>
      <c r="I50" s="178"/>
      <c r="J50" s="179"/>
      <c r="K50" s="180"/>
      <c r="L50" s="181"/>
      <c r="P50" s="183"/>
    </row>
    <row r="51" spans="1:17" s="187" customFormat="1" ht="21.75" customHeight="1" x14ac:dyDescent="0.2">
      <c r="A51" s="151"/>
      <c r="B51" s="184" t="s">
        <v>125</v>
      </c>
      <c r="C51" s="185"/>
      <c r="D51" s="194">
        <v>50700</v>
      </c>
      <c r="E51" s="196">
        <v>50700</v>
      </c>
      <c r="F51" s="195">
        <v>0</v>
      </c>
      <c r="G51" s="224">
        <f t="shared" si="1"/>
        <v>100</v>
      </c>
      <c r="H51" s="151"/>
      <c r="I51" s="178"/>
      <c r="J51" s="179"/>
      <c r="K51" s="180"/>
      <c r="L51" s="181"/>
      <c r="P51" s="188"/>
    </row>
    <row r="52" spans="1:17" s="38" customFormat="1" ht="60.75" customHeight="1" x14ac:dyDescent="0.2">
      <c r="A52" s="34"/>
      <c r="B52" s="35" t="s">
        <v>126</v>
      </c>
      <c r="C52" s="39" t="s">
        <v>127</v>
      </c>
      <c r="D52" s="36">
        <v>50700</v>
      </c>
      <c r="E52" s="219">
        <v>50700</v>
      </c>
      <c r="F52" s="220">
        <v>0</v>
      </c>
      <c r="G52" s="224">
        <f t="shared" si="1"/>
        <v>100</v>
      </c>
      <c r="H52" s="34"/>
      <c r="I52" s="140" t="s">
        <v>105</v>
      </c>
      <c r="J52" s="189" t="s">
        <v>128</v>
      </c>
      <c r="K52" s="141">
        <v>39000</v>
      </c>
      <c r="L52" s="142">
        <f t="shared" si="5"/>
        <v>4875</v>
      </c>
      <c r="P52" s="197"/>
    </row>
    <row r="53" spans="1:17" s="182" customFormat="1" ht="27" customHeight="1" x14ac:dyDescent="0.2">
      <c r="A53" s="148">
        <v>9</v>
      </c>
      <c r="B53" s="174" t="s">
        <v>133</v>
      </c>
      <c r="C53" s="175" t="s">
        <v>160</v>
      </c>
      <c r="D53" s="176">
        <v>30000</v>
      </c>
      <c r="E53" s="177">
        <v>30000</v>
      </c>
      <c r="F53" s="215">
        <v>0</v>
      </c>
      <c r="G53" s="227">
        <f t="shared" si="1"/>
        <v>100</v>
      </c>
      <c r="H53" s="148" t="s">
        <v>36</v>
      </c>
      <c r="I53" s="178" t="s">
        <v>105</v>
      </c>
      <c r="J53" s="179" t="s">
        <v>131</v>
      </c>
      <c r="K53" s="180">
        <v>38000</v>
      </c>
      <c r="L53" s="181">
        <f t="shared" si="5"/>
        <v>4750</v>
      </c>
      <c r="Q53" s="198" t="s">
        <v>87</v>
      </c>
    </row>
    <row r="54" spans="1:17" s="204" customFormat="1" ht="24" customHeight="1" x14ac:dyDescent="0.2">
      <c r="A54" s="146"/>
      <c r="B54" s="149" t="s">
        <v>134</v>
      </c>
      <c r="C54" s="199"/>
      <c r="D54" s="200">
        <v>30000</v>
      </c>
      <c r="E54" s="200">
        <v>30000</v>
      </c>
      <c r="F54" s="215">
        <v>0</v>
      </c>
      <c r="G54" s="227">
        <f t="shared" si="1"/>
        <v>100</v>
      </c>
      <c r="H54" s="149"/>
      <c r="I54" s="201"/>
      <c r="J54" s="201"/>
      <c r="K54" s="202"/>
      <c r="L54" s="203"/>
    </row>
    <row r="55" spans="1:17" s="209" customFormat="1" ht="24" customHeight="1" x14ac:dyDescent="0.2">
      <c r="A55" s="205"/>
      <c r="B55" s="152" t="s">
        <v>125</v>
      </c>
      <c r="C55" s="206"/>
      <c r="D55" s="207">
        <v>30000</v>
      </c>
      <c r="E55" s="208">
        <v>30000</v>
      </c>
      <c r="F55" s="221">
        <v>0</v>
      </c>
      <c r="G55" s="224">
        <f t="shared" si="1"/>
        <v>100</v>
      </c>
      <c r="H55" s="152"/>
      <c r="I55" s="201"/>
      <c r="J55" s="201"/>
      <c r="K55" s="202"/>
      <c r="L55" s="203"/>
    </row>
    <row r="56" spans="1:17" s="38" customFormat="1" ht="41.25" customHeight="1" x14ac:dyDescent="0.2">
      <c r="A56" s="210"/>
      <c r="B56" s="211" t="s">
        <v>132</v>
      </c>
      <c r="C56" s="211"/>
      <c r="D56" s="143">
        <v>30000</v>
      </c>
      <c r="E56" s="37">
        <v>30000</v>
      </c>
      <c r="F56" s="221">
        <v>0</v>
      </c>
      <c r="G56" s="224">
        <f t="shared" si="1"/>
        <v>100</v>
      </c>
      <c r="H56" s="150"/>
      <c r="I56" s="140" t="s">
        <v>105</v>
      </c>
      <c r="J56" s="212" t="s">
        <v>131</v>
      </c>
      <c r="K56" s="213">
        <v>38000</v>
      </c>
      <c r="L56" s="214"/>
    </row>
    <row r="57" spans="1:17" s="32" customFormat="1" ht="33.75" customHeight="1" x14ac:dyDescent="0.3">
      <c r="A57" s="243" t="s">
        <v>164</v>
      </c>
      <c r="B57" s="244"/>
      <c r="C57" s="245"/>
      <c r="D57" s="33">
        <f>D53+D49+D44+D40+D36+D33+D30+D26+D9</f>
        <v>2078090</v>
      </c>
      <c r="E57" s="33">
        <f>E53+E49+E44+E40+E36+E33+E30+E26+E9</f>
        <v>1018920.11</v>
      </c>
      <c r="F57" s="33">
        <f>F53+F49+F44+F40+F36+F33+F30+F26+F9</f>
        <v>993879.89000000013</v>
      </c>
      <c r="G57" s="33">
        <f>E57*100/D57</f>
        <v>49.031567930166645</v>
      </c>
      <c r="H57" s="153"/>
      <c r="I57" s="123"/>
      <c r="J57" s="124"/>
      <c r="K57" s="125"/>
      <c r="L57" s="126"/>
    </row>
    <row r="58" spans="1:17" ht="15.75" customHeight="1" x14ac:dyDescent="0.35">
      <c r="A58" s="1"/>
      <c r="B58" s="1"/>
      <c r="C58" s="1"/>
      <c r="D58" s="1"/>
      <c r="E58" s="1"/>
      <c r="F58" s="1"/>
      <c r="G58" s="1"/>
      <c r="H58" s="154"/>
      <c r="I58" s="127"/>
      <c r="J58" s="127"/>
    </row>
    <row r="59" spans="1:17" s="89" customFormat="1" ht="20.25" x14ac:dyDescent="0.3">
      <c r="C59" s="90" t="s">
        <v>146</v>
      </c>
      <c r="F59" s="246" t="s">
        <v>147</v>
      </c>
      <c r="G59" s="246"/>
      <c r="H59" s="156"/>
      <c r="I59" s="130"/>
      <c r="J59" s="130"/>
      <c r="K59" s="130"/>
      <c r="L59" s="130"/>
    </row>
    <row r="60" spans="1:17" s="89" customFormat="1" ht="20.25" x14ac:dyDescent="0.3">
      <c r="H60" s="156"/>
      <c r="I60" s="130"/>
      <c r="J60" s="130"/>
      <c r="K60" s="130"/>
      <c r="L60" s="130"/>
    </row>
    <row r="61" spans="1:17" s="89" customFormat="1" ht="20.25" x14ac:dyDescent="0.3">
      <c r="C61" s="89" t="s">
        <v>172</v>
      </c>
      <c r="D61" s="247"/>
      <c r="E61" s="247"/>
      <c r="F61" s="242" t="s">
        <v>173</v>
      </c>
      <c r="G61" s="242"/>
      <c r="H61" s="156"/>
      <c r="J61" s="130"/>
      <c r="K61" s="130"/>
      <c r="L61" s="130"/>
    </row>
    <row r="62" spans="1:17" s="89" customFormat="1" ht="20.25" x14ac:dyDescent="0.3">
      <c r="C62" s="91" t="s">
        <v>171</v>
      </c>
      <c r="F62" s="241" t="s">
        <v>174</v>
      </c>
      <c r="G62" s="241"/>
      <c r="H62" s="156"/>
      <c r="J62" s="130"/>
      <c r="K62" s="130"/>
      <c r="L62" s="130"/>
    </row>
    <row r="63" spans="1:17" s="89" customFormat="1" ht="20.25" x14ac:dyDescent="0.3">
      <c r="C63" s="91" t="s">
        <v>169</v>
      </c>
      <c r="F63" s="241" t="s">
        <v>170</v>
      </c>
      <c r="G63" s="241"/>
      <c r="H63" s="156"/>
      <c r="J63" s="130"/>
      <c r="K63" s="130"/>
      <c r="L63" s="130"/>
    </row>
    <row r="64" spans="1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</sheetData>
  <mergeCells count="22">
    <mergeCell ref="A1:H1"/>
    <mergeCell ref="A2:H2"/>
    <mergeCell ref="A3:H3"/>
    <mergeCell ref="A4:H4"/>
    <mergeCell ref="F62:G62"/>
    <mergeCell ref="D5:D7"/>
    <mergeCell ref="E5:E7"/>
    <mergeCell ref="F5:F7"/>
    <mergeCell ref="G5:G7"/>
    <mergeCell ref="H5:H7"/>
    <mergeCell ref="F63:G63"/>
    <mergeCell ref="F61:G61"/>
    <mergeCell ref="A57:C57"/>
    <mergeCell ref="F59:G59"/>
    <mergeCell ref="D61:E61"/>
    <mergeCell ref="K5:K7"/>
    <mergeCell ref="L5:L7"/>
    <mergeCell ref="A5:A7"/>
    <mergeCell ref="B5:B7"/>
    <mergeCell ref="C5:C7"/>
    <mergeCell ref="I5:I7"/>
    <mergeCell ref="J5:J7"/>
  </mergeCells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270" t="s">
        <v>0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0" ht="21" customHeight="1" x14ac:dyDescent="0.35">
      <c r="A2" s="270" t="s">
        <v>1</v>
      </c>
      <c r="B2" s="271"/>
      <c r="C2" s="271"/>
      <c r="D2" s="271"/>
      <c r="E2" s="271"/>
      <c r="F2" s="271"/>
      <c r="G2" s="271"/>
      <c r="H2" s="271"/>
      <c r="I2" s="271"/>
      <c r="J2" s="271"/>
    </row>
    <row r="3" spans="1:10" ht="21" customHeight="1" x14ac:dyDescent="0.35">
      <c r="A3" s="270" t="s">
        <v>2</v>
      </c>
      <c r="B3" s="271"/>
      <c r="C3" s="271"/>
      <c r="D3" s="271"/>
      <c r="E3" s="271"/>
      <c r="F3" s="271"/>
      <c r="G3" s="271"/>
      <c r="H3" s="271"/>
      <c r="I3" s="271"/>
      <c r="J3" s="271"/>
    </row>
    <row r="4" spans="1:10" ht="20.25" customHeight="1" x14ac:dyDescent="0.35">
      <c r="A4" s="272" t="s">
        <v>81</v>
      </c>
      <c r="B4" s="273"/>
      <c r="C4" s="273"/>
      <c r="D4" s="273"/>
      <c r="E4" s="273"/>
      <c r="F4" s="273"/>
      <c r="G4" s="273"/>
      <c r="H4" s="273"/>
      <c r="I4" s="273"/>
      <c r="J4" s="273"/>
    </row>
    <row r="5" spans="1:10" ht="23.25" customHeight="1" x14ac:dyDescent="0.35">
      <c r="A5" s="282" t="s">
        <v>3</v>
      </c>
      <c r="B5" s="279" t="s">
        <v>4</v>
      </c>
      <c r="C5" s="279" t="s">
        <v>5</v>
      </c>
      <c r="D5" s="276" t="s">
        <v>6</v>
      </c>
      <c r="E5" s="277"/>
      <c r="F5" s="277"/>
      <c r="G5" s="277"/>
      <c r="H5" s="278"/>
      <c r="I5" s="279" t="s">
        <v>7</v>
      </c>
      <c r="J5" s="279" t="s">
        <v>8</v>
      </c>
    </row>
    <row r="6" spans="1:10" ht="21" x14ac:dyDescent="0.35">
      <c r="A6" s="280"/>
      <c r="B6" s="280"/>
      <c r="C6" s="280"/>
      <c r="D6" s="268" t="s">
        <v>9</v>
      </c>
      <c r="E6" s="281" t="s">
        <v>10</v>
      </c>
      <c r="F6" s="268" t="s">
        <v>11</v>
      </c>
      <c r="G6" s="268" t="s">
        <v>12</v>
      </c>
      <c r="H6" s="268" t="s">
        <v>13</v>
      </c>
      <c r="I6" s="280"/>
      <c r="J6" s="280"/>
    </row>
    <row r="7" spans="1:10" ht="27.75" customHeight="1" x14ac:dyDescent="0.35">
      <c r="A7" s="269"/>
      <c r="B7" s="269"/>
      <c r="C7" s="269"/>
      <c r="D7" s="269"/>
      <c r="E7" s="269"/>
      <c r="F7" s="269"/>
      <c r="G7" s="269"/>
      <c r="H7" s="269"/>
      <c r="I7" s="269"/>
      <c r="J7" s="269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270"/>
      <c r="B41" s="271"/>
      <c r="C41" s="271"/>
      <c r="D41" s="271"/>
      <c r="E41" s="271"/>
      <c r="F41" s="271"/>
      <c r="G41" s="271"/>
      <c r="H41" s="271"/>
      <c r="I41" s="271"/>
      <c r="J41" s="271"/>
    </row>
    <row r="42" spans="1:10" ht="18.75" customHeight="1" x14ac:dyDescent="0.35">
      <c r="A42" s="270" t="s">
        <v>28</v>
      </c>
      <c r="B42" s="271"/>
      <c r="C42" s="271"/>
      <c r="D42" s="271"/>
      <c r="E42" s="271"/>
      <c r="F42" s="271"/>
      <c r="G42" s="271"/>
      <c r="H42" s="271"/>
      <c r="I42" s="271"/>
      <c r="J42" s="271"/>
    </row>
    <row r="43" spans="1:10" ht="18" customHeight="1" x14ac:dyDescent="0.35">
      <c r="A43" s="270" t="s">
        <v>29</v>
      </c>
      <c r="B43" s="271"/>
      <c r="C43" s="271"/>
      <c r="D43" s="271"/>
      <c r="E43" s="271"/>
      <c r="F43" s="271"/>
      <c r="G43" s="271"/>
      <c r="H43" s="271"/>
      <c r="I43" s="271"/>
      <c r="J43" s="271"/>
    </row>
    <row r="44" spans="1:10" ht="20.25" customHeight="1" x14ac:dyDescent="0.35">
      <c r="A44" s="272" t="s">
        <v>82</v>
      </c>
      <c r="B44" s="273"/>
      <c r="C44" s="273"/>
      <c r="D44" s="273"/>
      <c r="E44" s="273"/>
      <c r="F44" s="273"/>
      <c r="G44" s="273"/>
      <c r="H44" s="273"/>
      <c r="I44" s="273"/>
      <c r="J44" s="273"/>
    </row>
    <row r="45" spans="1:10" ht="14.25" customHeight="1" x14ac:dyDescent="0.35">
      <c r="A45" s="268" t="s">
        <v>3</v>
      </c>
      <c r="B45" s="268" t="s">
        <v>4</v>
      </c>
      <c r="C45" s="264" t="s">
        <v>30</v>
      </c>
      <c r="D45" s="265"/>
      <c r="E45" s="264" t="s">
        <v>31</v>
      </c>
      <c r="F45" s="265"/>
      <c r="G45" s="264" t="s">
        <v>32</v>
      </c>
      <c r="H45" s="265"/>
      <c r="I45" s="268" t="s">
        <v>33</v>
      </c>
      <c r="J45" s="274" t="s">
        <v>34</v>
      </c>
    </row>
    <row r="46" spans="1:10" ht="31.5" customHeight="1" x14ac:dyDescent="0.35">
      <c r="A46" s="269"/>
      <c r="B46" s="269"/>
      <c r="C46" s="266"/>
      <c r="D46" s="267"/>
      <c r="E46" s="266"/>
      <c r="F46" s="267"/>
      <c r="G46" s="266"/>
      <c r="H46" s="267"/>
      <c r="I46" s="269"/>
      <c r="J46" s="275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263" t="s">
        <v>35</v>
      </c>
      <c r="D47" s="262"/>
      <c r="E47" s="261">
        <f>รายงานการใช้จ่าย!D6</f>
        <v>742400</v>
      </c>
      <c r="F47" s="262"/>
      <c r="G47" s="261">
        <f>รายงานการใช้จ่าย!M6</f>
        <v>0</v>
      </c>
      <c r="H47" s="262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263" t="s">
        <v>37</v>
      </c>
      <c r="D48" s="262"/>
      <c r="E48" s="261">
        <f>รายงานการใช้จ่าย!D7</f>
        <v>91500</v>
      </c>
      <c r="F48" s="262"/>
      <c r="G48" s="261">
        <f>รายงานการใช้จ่าย!M7</f>
        <v>0</v>
      </c>
      <c r="H48" s="262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263" t="s">
        <v>37</v>
      </c>
      <c r="D49" s="262"/>
      <c r="E49" s="261">
        <f>รายงานการใช้จ่าย!D8</f>
        <v>600</v>
      </c>
      <c r="F49" s="262"/>
      <c r="G49" s="261">
        <f>รายงานการใช้จ่าย!M8</f>
        <v>0</v>
      </c>
      <c r="H49" s="262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263" t="s">
        <v>37</v>
      </c>
      <c r="D50" s="262"/>
      <c r="E50" s="261">
        <f>รายงานการใช้จ่าย!D9</f>
        <v>19100</v>
      </c>
      <c r="F50" s="262"/>
      <c r="G50" s="261">
        <f>รายงานการใช้จ่าย!M9</f>
        <v>5400</v>
      </c>
      <c r="H50" s="26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63" t="s">
        <v>37</v>
      </c>
      <c r="D51" s="262"/>
      <c r="E51" s="261">
        <f>รายงานการใช้จ่าย!D10</f>
        <v>115700</v>
      </c>
      <c r="F51" s="262"/>
      <c r="G51" s="261">
        <f>รายงานการใช้จ่าย!M10</f>
        <v>0</v>
      </c>
      <c r="H51" s="262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263" t="s">
        <v>37</v>
      </c>
      <c r="D52" s="262"/>
      <c r="E52" s="261">
        <f>รายงานการใช้จ่าย!D11</f>
        <v>111900</v>
      </c>
      <c r="F52" s="262"/>
      <c r="G52" s="261">
        <f>รายงานการใช้จ่าย!M11</f>
        <v>0</v>
      </c>
      <c r="H52" s="262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263" t="s">
        <v>37</v>
      </c>
      <c r="D53" s="262"/>
      <c r="E53" s="261">
        <f>รายงานการใช้จ่าย!D12</f>
        <v>16100</v>
      </c>
      <c r="F53" s="262"/>
      <c r="G53" s="261">
        <f>รายงานการใช้จ่าย!M12</f>
        <v>0</v>
      </c>
      <c r="H53" s="262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263" t="s">
        <v>37</v>
      </c>
      <c r="D54" s="262"/>
      <c r="E54" s="261">
        <f>รายงานการใช้จ่าย!D13</f>
        <v>19300</v>
      </c>
      <c r="F54" s="262"/>
      <c r="G54" s="261">
        <f>รายงานการใช้จ่าย!M13</f>
        <v>0</v>
      </c>
      <c r="H54" s="262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63" t="s">
        <v>37</v>
      </c>
      <c r="D55" s="262"/>
      <c r="E55" s="261">
        <f>รายงานการใช้จ่าย!D14</f>
        <v>5100</v>
      </c>
      <c r="F55" s="262"/>
      <c r="G55" s="261">
        <f>รายงานการใช้จ่าย!M14</f>
        <v>0</v>
      </c>
      <c r="H55" s="262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263" t="s">
        <v>37</v>
      </c>
      <c r="D56" s="262"/>
      <c r="E56" s="261">
        <f>รายงานการใช้จ่าย!D15</f>
        <v>14000</v>
      </c>
      <c r="F56" s="262"/>
      <c r="G56" s="261">
        <f>รายงานการใช้จ่าย!M15</f>
        <v>0</v>
      </c>
      <c r="H56" s="262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63" t="s">
        <v>37</v>
      </c>
      <c r="D57" s="262"/>
      <c r="E57" s="261">
        <f>รายงานการใช้จ่าย!D16</f>
        <v>1097300</v>
      </c>
      <c r="F57" s="262"/>
      <c r="G57" s="261">
        <f>รายงานการใช้จ่าย!M16</f>
        <v>450742.20000000007</v>
      </c>
      <c r="H57" s="26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263" t="s">
        <v>37</v>
      </c>
      <c r="D58" s="262"/>
      <c r="E58" s="261">
        <f>รายงานการใช้จ่าย!D17</f>
        <v>10000</v>
      </c>
      <c r="F58" s="262"/>
      <c r="G58" s="261">
        <f>รายงานการใช้จ่าย!M17</f>
        <v>0</v>
      </c>
      <c r="H58" s="262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263" t="s">
        <v>37</v>
      </c>
      <c r="D59" s="262"/>
      <c r="E59" s="261">
        <f>รายงานการใช้จ่าย!D18</f>
        <v>76900</v>
      </c>
      <c r="F59" s="262"/>
      <c r="G59" s="261">
        <f>รายงานการใช้จ่าย!M18</f>
        <v>88575</v>
      </c>
      <c r="H59" s="26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63" t="s">
        <v>37</v>
      </c>
      <c r="D60" s="262"/>
      <c r="E60" s="261">
        <f>รายงานการใช้จ่าย!D19</f>
        <v>2339900</v>
      </c>
      <c r="F60" s="262"/>
      <c r="G60" s="261">
        <f>รายงานการใช้จ่าย!M19</f>
        <v>0</v>
      </c>
      <c r="H60" s="262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263" t="s">
        <v>37</v>
      </c>
      <c r="D61" s="262"/>
      <c r="E61" s="261">
        <f>รายงานการใช้จ่าย!D20</f>
        <v>104000</v>
      </c>
      <c r="F61" s="262"/>
      <c r="G61" s="283"/>
      <c r="H61" s="26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263" t="s">
        <v>37</v>
      </c>
      <c r="D62" s="262"/>
      <c r="E62" s="261">
        <f>รายงานการใช้จ่าย!D21</f>
        <v>0</v>
      </c>
      <c r="F62" s="262"/>
      <c r="G62" s="261">
        <f>รายงานการใช้จ่าย!M21</f>
        <v>445182.80000000005</v>
      </c>
      <c r="H62" s="262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263" t="s">
        <v>37</v>
      </c>
      <c r="D63" s="262"/>
      <c r="E63" s="261">
        <f>รายงานการใช้จ่าย!D22</f>
        <v>0</v>
      </c>
      <c r="F63" s="262"/>
      <c r="G63" s="261">
        <f>รายงานการใช้จ่าย!M22</f>
        <v>4888.8599999999997</v>
      </c>
      <c r="H63" s="262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263" t="s">
        <v>37</v>
      </c>
      <c r="D64" s="262"/>
      <c r="E64" s="261">
        <f>รายงานการใช้จ่าย!D23</f>
        <v>0</v>
      </c>
      <c r="F64" s="262"/>
      <c r="G64" s="261">
        <f>รายงานการใช้จ่าย!M23</f>
        <v>5346.78</v>
      </c>
      <c r="H64" s="262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63" t="s">
        <v>37</v>
      </c>
      <c r="D65" s="262"/>
      <c r="E65" s="261">
        <f>รายงานการใช้จ่าย!D24</f>
        <v>0</v>
      </c>
      <c r="F65" s="262"/>
      <c r="G65" s="261">
        <f>รายงานการใช้จ่าย!M24</f>
        <v>6148.75</v>
      </c>
      <c r="H65" s="262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263" t="s">
        <v>37</v>
      </c>
      <c r="D66" s="262"/>
      <c r="E66" s="261">
        <f>รายงานการใช้จ่าย!D25</f>
        <v>0</v>
      </c>
      <c r="F66" s="262"/>
      <c r="G66" s="261">
        <f>รายงานการใช้จ่าย!M25</f>
        <v>36454</v>
      </c>
      <c r="H66" s="262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63" t="s">
        <v>37</v>
      </c>
      <c r="D67" s="262"/>
      <c r="E67" s="261">
        <f>รายงานการใช้จ่าย!D26</f>
        <v>86000</v>
      </c>
      <c r="F67" s="262"/>
      <c r="G67" s="261">
        <f>รายงานการใช้จ่าย!M26</f>
        <v>0</v>
      </c>
      <c r="H67" s="262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263" t="s">
        <v>37</v>
      </c>
      <c r="D68" s="262"/>
      <c r="E68" s="261">
        <f>รายงานการใช้จ่าย!D27</f>
        <v>240000</v>
      </c>
      <c r="F68" s="262"/>
      <c r="G68" s="261">
        <f>รายงานการใช้จ่าย!M27</f>
        <v>240000</v>
      </c>
      <c r="H68" s="262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263" t="s">
        <v>37</v>
      </c>
      <c r="D69" s="262"/>
      <c r="E69" s="261">
        <f>รายงานการใช้จ่าย!D28</f>
        <v>240000</v>
      </c>
      <c r="F69" s="262"/>
      <c r="G69" s="261">
        <f>รายงานการใช้จ่าย!M28</f>
        <v>240000</v>
      </c>
      <c r="H69" s="262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63" t="s">
        <v>37</v>
      </c>
      <c r="D70" s="262"/>
      <c r="E70" s="261">
        <f>รายงานการใช้จ่าย!D29</f>
        <v>7585</v>
      </c>
      <c r="F70" s="262"/>
      <c r="G70" s="261">
        <f>รายงานการใช้จ่าย!M29</f>
        <v>3360</v>
      </c>
      <c r="H70" s="26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63" t="s">
        <v>37</v>
      </c>
      <c r="D71" s="262"/>
      <c r="E71" s="261">
        <f>รายงานการใช้จ่าย!D30</f>
        <v>29320</v>
      </c>
      <c r="F71" s="262"/>
      <c r="G71" s="261">
        <f>รายงานการใช้จ่าย!M30</f>
        <v>10080</v>
      </c>
      <c r="H71" s="26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63" t="s">
        <v>37</v>
      </c>
      <c r="D72" s="262"/>
      <c r="E72" s="261">
        <f>รายงานการใช้จ่าย!D31</f>
        <v>323500</v>
      </c>
      <c r="F72" s="262"/>
      <c r="G72" s="261">
        <f>รายงานการใช้จ่าย!M31</f>
        <v>0</v>
      </c>
      <c r="H72" s="262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63" t="s">
        <v>37</v>
      </c>
      <c r="D73" s="262"/>
      <c r="E73" s="261">
        <f>รายงานการใช้จ่าย!D32</f>
        <v>86000</v>
      </c>
      <c r="F73" s="262"/>
      <c r="G73" s="261">
        <f>รายงานการใช้จ่าย!M32</f>
        <v>0</v>
      </c>
      <c r="H73" s="262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263" t="s">
        <v>37</v>
      </c>
      <c r="D74" s="262"/>
      <c r="E74" s="261">
        <f>รายงานการใช้จ่าย!D33</f>
        <v>36000</v>
      </c>
      <c r="F74" s="262"/>
      <c r="G74" s="261">
        <f>รายงานการใช้จ่าย!M33</f>
        <v>12000</v>
      </c>
      <c r="H74" s="26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263" t="s">
        <v>37</v>
      </c>
      <c r="D75" s="262"/>
      <c r="E75" s="261">
        <f>รายงานการใช้จ่าย!D34</f>
        <v>10000</v>
      </c>
      <c r="F75" s="262"/>
      <c r="G75" s="261">
        <f>รายงานการใช้จ่าย!M34</f>
        <v>6000</v>
      </c>
      <c r="H75" s="262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263" t="s">
        <v>37</v>
      </c>
      <c r="D76" s="262"/>
      <c r="E76" s="261">
        <f>รายงานการใช้จ่าย!D35</f>
        <v>2140</v>
      </c>
      <c r="F76" s="262"/>
      <c r="G76" s="261">
        <f>รายงานการใช้จ่าย!M35</f>
        <v>2140</v>
      </c>
      <c r="H76" s="262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63" t="s">
        <v>37</v>
      </c>
      <c r="D77" s="262"/>
      <c r="E77" s="261">
        <f>รายงานการใช้จ่าย!D36</f>
        <v>15000</v>
      </c>
      <c r="F77" s="262"/>
      <c r="G77" s="261">
        <f>รายงานการใช้จ่าย!M36</f>
        <v>15000</v>
      </c>
      <c r="H77" s="262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263" t="str">
        <f>รายงานการใช้จ่าย!C29</f>
        <v>ให้เจ้าหน้าที่การเงินทำการเบิก</v>
      </c>
      <c r="D78" s="262"/>
      <c r="E78" s="283"/>
      <c r="F78" s="262"/>
      <c r="G78" s="283"/>
      <c r="H78" s="262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263"/>
      <c r="D79" s="262"/>
      <c r="E79" s="261">
        <f>รายงานการใช้จ่าย!D37</f>
        <v>5839345</v>
      </c>
      <c r="F79" s="262"/>
      <c r="G79" s="261">
        <f>SUM(G47:H78)</f>
        <v>1571318.3900000001</v>
      </c>
      <c r="H79" s="262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270" t="s">
        <v>38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16" ht="22.5" customHeight="1" x14ac:dyDescent="0.35">
      <c r="A2" s="270" t="s">
        <v>29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</row>
    <row r="3" spans="1:16" ht="22.5" customHeight="1" x14ac:dyDescent="0.35">
      <c r="A3" s="272" t="s">
        <v>83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</row>
    <row r="4" spans="1:16" ht="22.5" customHeight="1" x14ac:dyDescent="0.35">
      <c r="A4" s="268" t="s">
        <v>3</v>
      </c>
      <c r="B4" s="268" t="s">
        <v>4</v>
      </c>
      <c r="C4" s="268" t="s">
        <v>30</v>
      </c>
      <c r="D4" s="285" t="s">
        <v>31</v>
      </c>
      <c r="E4" s="2"/>
      <c r="F4" s="264" t="s">
        <v>32</v>
      </c>
      <c r="G4" s="284"/>
      <c r="H4" s="284"/>
      <c r="I4" s="284"/>
      <c r="J4" s="284"/>
      <c r="K4" s="284"/>
      <c r="L4" s="284"/>
      <c r="M4" s="265"/>
      <c r="N4" s="268" t="s">
        <v>33</v>
      </c>
      <c r="O4" s="286" t="s">
        <v>34</v>
      </c>
    </row>
    <row r="5" spans="1:16" ht="22.5" customHeight="1" x14ac:dyDescent="0.35">
      <c r="A5" s="269"/>
      <c r="B5" s="269"/>
      <c r="C5" s="269"/>
      <c r="D5" s="26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69"/>
      <c r="O5" s="267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ผลการใช้จ่ายงบประมาณ 67</vt:lpstr>
      <vt:lpstr>แผนการใช้จ่าย</vt:lpstr>
      <vt:lpstr>รายงานการใช้จ่าย</vt:lpstr>
      <vt:lpstr>'ผลการใช้จ่ายงบประมาณ 67'!Print_Area</vt:lpstr>
      <vt:lpstr>'ผลการใช้จ่ายงบประมาณ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Nattawut Pick</cp:lastModifiedBy>
  <cp:lastPrinted>2024-04-19T09:16:20Z</cp:lastPrinted>
  <dcterms:created xsi:type="dcterms:W3CDTF">2024-01-10T07:59:11Z</dcterms:created>
  <dcterms:modified xsi:type="dcterms:W3CDTF">2025-03-18T12:39:57Z</dcterms:modified>
</cp:coreProperties>
</file>